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880B10E3-D6EA-44BB-810F-9EED98BDBEF3}" xr6:coauthVersionLast="47" xr6:coauthVersionMax="47" xr10:uidLastSave="{00000000-0000-0000-0000-000000000000}"/>
  <bookViews>
    <workbookView xWindow="-120" yWindow="-120" windowWidth="29040" windowHeight="15720" tabRatio="970" firstSheet="14" activeTab="16" xr2:uid="{00000000-000D-0000-FFFF-FFFF00000000}"/>
  </bookViews>
  <sheets>
    <sheet name="21년 사업실적총괄표" sheetId="119" state="hidden" r:id="rId1"/>
    <sheet name="원단위 총괄(연계)" sheetId="74" state="hidden" r:id="rId2"/>
    <sheet name="천단위 총괄(연계)" sheetId="83" state="hidden" r:id="rId3"/>
    <sheet name="천단위세입" sheetId="46" state="hidden" r:id="rId4"/>
    <sheet name="천단위세출" sheetId="47" state="hidden" r:id="rId5"/>
    <sheet name="직원보수일람표" sheetId="102" state="hidden" r:id="rId6"/>
    <sheet name="1" sheetId="78" state="hidden" r:id="rId7"/>
    <sheet name="2" sheetId="88" state="hidden" r:id="rId8"/>
    <sheet name="3" sheetId="33" state="hidden" r:id="rId9"/>
    <sheet name="4" sheetId="7" state="hidden" r:id="rId10"/>
    <sheet name="5" sheetId="14" state="hidden" r:id="rId11"/>
    <sheet name="6" sheetId="109" state="hidden" r:id="rId12"/>
    <sheet name="7" sheetId="9" state="hidden" r:id="rId13"/>
    <sheet name="8" sheetId="10" state="hidden" r:id="rId14"/>
    <sheet name="9" sheetId="105" r:id="rId15"/>
    <sheet name="9-1" sheetId="107" r:id="rId16"/>
    <sheet name="9-2" sheetId="106" r:id="rId17"/>
    <sheet name="9-3" sheetId="108" r:id="rId18"/>
    <sheet name="10" sheetId="59" state="hidden" r:id="rId19"/>
    <sheet name="11" sheetId="12" state="hidden" r:id="rId20"/>
    <sheet name="12" sheetId="13" state="hidden" r:id="rId21"/>
    <sheet name="13" sheetId="117" state="hidden" r:id="rId22"/>
    <sheet name="14" sheetId="118" state="hidden" r:id="rId23"/>
    <sheet name="15" sheetId="112" state="hidden" r:id="rId24"/>
    <sheet name="16" sheetId="16" state="hidden" r:id="rId25"/>
  </sheets>
  <definedNames>
    <definedName name="_xlnm._FilterDatabase" localSheetId="6" hidden="1">'1'!$A$5:$H$95</definedName>
    <definedName name="_xlnm._FilterDatabase" localSheetId="7" hidden="1">'2'!$A$5:$H$224</definedName>
    <definedName name="_xlnm._FilterDatabase" localSheetId="12" hidden="1">'7'!$A$4:$E$12</definedName>
    <definedName name="_xlnm.Print_Area" localSheetId="14">'9'!$A$1:$L$130</definedName>
    <definedName name="_xlnm.Print_Area" localSheetId="16">'9-2'!$A$1:$L$141</definedName>
    <definedName name="_xlnm.Print_Area" localSheetId="17">'9-3'!$A$1:$I$182</definedName>
    <definedName name="_xlnm.Print_Area" localSheetId="3">천단위세입!$A$1:$H$40</definedName>
    <definedName name="_xlnm.Print_Area" localSheetId="4">천단위세출!$A$1:$H$78</definedName>
    <definedName name="_xlnm.Print_Titles" localSheetId="7">'2'!$4:$5</definedName>
    <definedName name="_xlnm.Print_Titles" localSheetId="0">'21년 사업실적총괄표'!$3:$6</definedName>
    <definedName name="_xlnm.Print_Titles" localSheetId="14">'9'!$6:$8</definedName>
    <definedName name="_xlnm.Print_Titles" localSheetId="15">'9-1'!$2:$5</definedName>
    <definedName name="_xlnm.Print_Titles" localSheetId="16">'9-2'!$1:$4</definedName>
    <definedName name="_xlnm.Print_Titles" localSheetId="17">'9-3'!$2:$3</definedName>
    <definedName name="_xlnm.Print_Titles" localSheetId="1">'원단위 총괄(연계)'!$1:$6</definedName>
    <definedName name="_xlnm.Print_Titles" localSheetId="5">직원보수일람표!$3:$4</definedName>
    <definedName name="_xlnm.Print_Titles" localSheetId="2">'천단위 총괄(연계)'!$1:$10</definedName>
    <definedName name="_xlnm.Print_Titles" localSheetId="3">천단위세입!$3:$4</definedName>
    <definedName name="_xlnm.Print_Titles" localSheetId="4">천단위세출!$3:$4</definedName>
    <definedName name="Z_D361D450_8B06_4D57_B509_1E374EDE63CA_.wvu.PrintTitles" localSheetId="0">'21년 사업실적총괄표'!$A$3:$IQ$5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95" i="119" l="1"/>
  <c r="K120" i="105" l="1"/>
  <c r="D57" i="16" l="1"/>
  <c r="D58" i="16" s="1"/>
  <c r="D55" i="16"/>
  <c r="E7" i="16"/>
  <c r="G7" i="16" s="1"/>
  <c r="E8" i="16"/>
  <c r="G8" i="16" s="1"/>
  <c r="E45" i="102" l="1"/>
  <c r="F45" i="102"/>
  <c r="G45" i="102"/>
  <c r="H45" i="102"/>
  <c r="I45" i="102"/>
  <c r="K45" i="102"/>
  <c r="D45" i="102" l="1"/>
  <c r="J44" i="102" l="1"/>
  <c r="L44" i="102" s="1"/>
  <c r="D127" i="106" l="1"/>
  <c r="D6" i="106" l="1"/>
  <c r="K118" i="105" l="1"/>
  <c r="K14" i="105"/>
  <c r="K10" i="105" s="1"/>
  <c r="K9" i="105" s="1"/>
  <c r="C9" i="9" l="1"/>
  <c r="E31" i="14" l="1"/>
  <c r="G9" i="33" l="1"/>
  <c r="G8" i="33"/>
  <c r="G6" i="33"/>
  <c r="G7" i="33"/>
  <c r="G173" i="88"/>
  <c r="F173" i="88"/>
  <c r="E173" i="88"/>
  <c r="H172" i="88"/>
  <c r="H171" i="88"/>
  <c r="E9" i="88"/>
  <c r="F73" i="78"/>
  <c r="F72" i="78"/>
  <c r="G68" i="78"/>
  <c r="F68" i="78"/>
  <c r="E68" i="78"/>
  <c r="H67" i="78"/>
  <c r="H66" i="78"/>
  <c r="J38" i="102"/>
  <c r="J39" i="102"/>
  <c r="J40" i="102"/>
  <c r="J41" i="102"/>
  <c r="J42" i="102"/>
  <c r="J43" i="102"/>
  <c r="H173" i="88" l="1"/>
  <c r="H68" i="78"/>
  <c r="J29" i="102"/>
  <c r="L29" i="102" s="1"/>
  <c r="J23" i="102"/>
  <c r="L23" i="102" s="1"/>
  <c r="J22" i="102"/>
  <c r="L22" i="102" s="1"/>
  <c r="J21" i="102"/>
  <c r="L21" i="102" s="1"/>
  <c r="J37" i="102"/>
  <c r="J36" i="102"/>
  <c r="J35" i="102"/>
  <c r="J34" i="102"/>
  <c r="J33" i="102"/>
  <c r="J31" i="102"/>
  <c r="J30" i="102"/>
  <c r="J32" i="102"/>
  <c r="O94" i="119" l="1"/>
  <c r="N94" i="119"/>
  <c r="M94" i="119"/>
  <c r="P93" i="119"/>
  <c r="O93" i="119"/>
  <c r="N93" i="119"/>
  <c r="M93" i="119"/>
  <c r="P92" i="119"/>
  <c r="O92" i="119"/>
  <c r="N92" i="119"/>
  <c r="M92" i="119"/>
  <c r="O91" i="119"/>
  <c r="N91" i="119"/>
  <c r="M91" i="119"/>
  <c r="O90" i="119"/>
  <c r="N90" i="119"/>
  <c r="M90" i="119"/>
  <c r="O89" i="119"/>
  <c r="N89" i="119"/>
  <c r="M89" i="119"/>
  <c r="P88" i="119"/>
  <c r="O88" i="119"/>
  <c r="N88" i="119"/>
  <c r="M88" i="119"/>
  <c r="P87" i="119"/>
  <c r="O87" i="119"/>
  <c r="N87" i="119"/>
  <c r="M87" i="119"/>
  <c r="P86" i="119"/>
  <c r="O86" i="119"/>
  <c r="P85" i="119"/>
  <c r="O85" i="119"/>
  <c r="N85" i="119"/>
  <c r="M85" i="119"/>
  <c r="P84" i="119"/>
  <c r="O84" i="119"/>
  <c r="N84" i="119"/>
  <c r="M84" i="119"/>
  <c r="P83" i="119"/>
  <c r="O83" i="119"/>
  <c r="N83" i="119"/>
  <c r="M83" i="119"/>
  <c r="O82" i="119"/>
  <c r="N82" i="119"/>
  <c r="M82" i="119"/>
  <c r="P81" i="119"/>
  <c r="O81" i="119"/>
  <c r="N81" i="119"/>
  <c r="M81" i="119"/>
  <c r="P80" i="119"/>
  <c r="O80" i="119"/>
  <c r="N80" i="119"/>
  <c r="M80" i="119"/>
  <c r="P79" i="119"/>
  <c r="O79" i="119"/>
  <c r="N79" i="119"/>
  <c r="M79" i="119"/>
  <c r="P78" i="119"/>
  <c r="O78" i="119"/>
  <c r="P77" i="119"/>
  <c r="O77" i="119"/>
  <c r="N77" i="119"/>
  <c r="M77" i="119"/>
  <c r="L76" i="119"/>
  <c r="K76" i="119"/>
  <c r="J76" i="119"/>
  <c r="I76" i="119"/>
  <c r="H76" i="119"/>
  <c r="G76" i="119"/>
  <c r="F76" i="119"/>
  <c r="E76" i="119"/>
  <c r="P74" i="119"/>
  <c r="O74" i="119"/>
  <c r="N74" i="119"/>
  <c r="M74" i="119"/>
  <c r="L73" i="119"/>
  <c r="K73" i="119"/>
  <c r="J73" i="119"/>
  <c r="I73" i="119"/>
  <c r="H73" i="119"/>
  <c r="G73" i="119"/>
  <c r="F73" i="119"/>
  <c r="E73" i="119"/>
  <c r="P72" i="119"/>
  <c r="O72" i="119"/>
  <c r="N72" i="119"/>
  <c r="M72" i="119"/>
  <c r="L71" i="119"/>
  <c r="K71" i="119"/>
  <c r="J71" i="119"/>
  <c r="I71" i="119"/>
  <c r="H71" i="119"/>
  <c r="G71" i="119"/>
  <c r="F71" i="119"/>
  <c r="E71" i="119"/>
  <c r="P70" i="119"/>
  <c r="O70" i="119"/>
  <c r="N70" i="119"/>
  <c r="M70" i="119"/>
  <c r="L69" i="119"/>
  <c r="K69" i="119"/>
  <c r="J69" i="119"/>
  <c r="I69" i="119"/>
  <c r="H69" i="119"/>
  <c r="G69" i="119"/>
  <c r="F69" i="119"/>
  <c r="E69" i="119"/>
  <c r="P68" i="119"/>
  <c r="O68" i="119"/>
  <c r="N68" i="119"/>
  <c r="M68" i="119"/>
  <c r="M67" i="119"/>
  <c r="L66" i="119"/>
  <c r="K66" i="119"/>
  <c r="J66" i="119"/>
  <c r="I66" i="119"/>
  <c r="H66" i="119"/>
  <c r="G66" i="119"/>
  <c r="F66" i="119"/>
  <c r="E66" i="119"/>
  <c r="P65" i="119"/>
  <c r="O65" i="119"/>
  <c r="M65" i="119"/>
  <c r="O64" i="119"/>
  <c r="N64" i="119"/>
  <c r="M64" i="119"/>
  <c r="L63" i="119"/>
  <c r="K63" i="119"/>
  <c r="J63" i="119"/>
  <c r="I63" i="119"/>
  <c r="H63" i="119"/>
  <c r="G63" i="119"/>
  <c r="F63" i="119"/>
  <c r="E63" i="119"/>
  <c r="P62" i="119"/>
  <c r="O62" i="119"/>
  <c r="N62" i="119"/>
  <c r="M62" i="119"/>
  <c r="P61" i="119"/>
  <c r="O61" i="119"/>
  <c r="N61" i="119"/>
  <c r="M61" i="119"/>
  <c r="P60" i="119"/>
  <c r="O60" i="119"/>
  <c r="N60" i="119"/>
  <c r="M60" i="119"/>
  <c r="P59" i="119"/>
  <c r="O59" i="119"/>
  <c r="N59" i="119"/>
  <c r="M59" i="119"/>
  <c r="L58" i="119"/>
  <c r="K58" i="119"/>
  <c r="J58" i="119"/>
  <c r="I58" i="119"/>
  <c r="H58" i="119"/>
  <c r="G58" i="119"/>
  <c r="F58" i="119"/>
  <c r="E58" i="119"/>
  <c r="P57" i="119"/>
  <c r="O57" i="119"/>
  <c r="L56" i="119"/>
  <c r="K56" i="119"/>
  <c r="J56" i="119"/>
  <c r="I56" i="119"/>
  <c r="H56" i="119"/>
  <c r="G56" i="119"/>
  <c r="F56" i="119"/>
  <c r="E56" i="119"/>
  <c r="P55" i="119"/>
  <c r="O55" i="119"/>
  <c r="N55" i="119"/>
  <c r="M55" i="119"/>
  <c r="P54" i="119"/>
  <c r="O54" i="119"/>
  <c r="N54" i="119"/>
  <c r="M54" i="119"/>
  <c r="P53" i="119"/>
  <c r="O53" i="119"/>
  <c r="N53" i="119"/>
  <c r="M53" i="119"/>
  <c r="P52" i="119"/>
  <c r="O52" i="119"/>
  <c r="N52" i="119"/>
  <c r="M52" i="119"/>
  <c r="L51" i="119"/>
  <c r="K51" i="119"/>
  <c r="J51" i="119"/>
  <c r="I51" i="119"/>
  <c r="H51" i="119"/>
  <c r="G51" i="119"/>
  <c r="F51" i="119"/>
  <c r="E51" i="119"/>
  <c r="P50" i="119"/>
  <c r="O50" i="119"/>
  <c r="N50" i="119"/>
  <c r="M50" i="119"/>
  <c r="P49" i="119"/>
  <c r="O49" i="119"/>
  <c r="N49" i="119"/>
  <c r="M49" i="119"/>
  <c r="P48" i="119"/>
  <c r="O48" i="119"/>
  <c r="N48" i="119"/>
  <c r="M48" i="119"/>
  <c r="L47" i="119"/>
  <c r="K47" i="119"/>
  <c r="J47" i="119"/>
  <c r="N47" i="119" s="1"/>
  <c r="I47" i="119"/>
  <c r="H47" i="119"/>
  <c r="G47" i="119"/>
  <c r="F47" i="119"/>
  <c r="E47" i="119"/>
  <c r="O46" i="119"/>
  <c r="N46" i="119"/>
  <c r="M46" i="119"/>
  <c r="L45" i="119"/>
  <c r="K45" i="119"/>
  <c r="J45" i="119"/>
  <c r="I45" i="119"/>
  <c r="M45" i="119" s="1"/>
  <c r="H45" i="119"/>
  <c r="G45" i="119"/>
  <c r="F45" i="119"/>
  <c r="E45" i="119"/>
  <c r="P44" i="119"/>
  <c r="O44" i="119"/>
  <c r="P43" i="119"/>
  <c r="O43" i="119"/>
  <c r="P42" i="119"/>
  <c r="O42" i="119"/>
  <c r="N42" i="119"/>
  <c r="M42" i="119"/>
  <c r="P41" i="119"/>
  <c r="O41" i="119"/>
  <c r="N41" i="119"/>
  <c r="M41" i="119"/>
  <c r="P40" i="119"/>
  <c r="O40" i="119"/>
  <c r="N40" i="119"/>
  <c r="M40" i="119"/>
  <c r="O39" i="119"/>
  <c r="N39" i="119"/>
  <c r="M39" i="119"/>
  <c r="P38" i="119"/>
  <c r="O38" i="119"/>
  <c r="N38" i="119"/>
  <c r="M38" i="119"/>
  <c r="P37" i="119"/>
  <c r="O37" i="119"/>
  <c r="L36" i="119"/>
  <c r="K36" i="119"/>
  <c r="J36" i="119"/>
  <c r="I36" i="119"/>
  <c r="M36" i="119" s="1"/>
  <c r="H36" i="119"/>
  <c r="G36" i="119"/>
  <c r="F36" i="119"/>
  <c r="E36" i="119"/>
  <c r="P35" i="119"/>
  <c r="O35" i="119"/>
  <c r="N35" i="119"/>
  <c r="M35" i="119"/>
  <c r="P34" i="119"/>
  <c r="O34" i="119"/>
  <c r="N34" i="119"/>
  <c r="M34" i="119"/>
  <c r="L33" i="119"/>
  <c r="K33" i="119"/>
  <c r="J33" i="119"/>
  <c r="I33" i="119"/>
  <c r="H33" i="119"/>
  <c r="G33" i="119"/>
  <c r="F33" i="119"/>
  <c r="E33" i="119"/>
  <c r="P32" i="119"/>
  <c r="O32" i="119"/>
  <c r="N32" i="119"/>
  <c r="M32" i="119"/>
  <c r="P31" i="119"/>
  <c r="O31" i="119"/>
  <c r="N31" i="119"/>
  <c r="M31" i="119"/>
  <c r="P30" i="119"/>
  <c r="O30" i="119"/>
  <c r="N30" i="119"/>
  <c r="M30" i="119"/>
  <c r="L29" i="119"/>
  <c r="K29" i="119"/>
  <c r="J29" i="119"/>
  <c r="N29" i="119" s="1"/>
  <c r="I29" i="119"/>
  <c r="M29" i="119" s="1"/>
  <c r="H29" i="119"/>
  <c r="G29" i="119"/>
  <c r="F29" i="119"/>
  <c r="E29" i="119"/>
  <c r="P28" i="119"/>
  <c r="O28" i="119"/>
  <c r="N28" i="119"/>
  <c r="M28" i="119"/>
  <c r="P27" i="119"/>
  <c r="O27" i="119"/>
  <c r="N27" i="119"/>
  <c r="M27" i="119"/>
  <c r="P26" i="119"/>
  <c r="O26" i="119"/>
  <c r="N26" i="119"/>
  <c r="M26" i="119"/>
  <c r="O25" i="119"/>
  <c r="N25" i="119"/>
  <c r="M25" i="119"/>
  <c r="L24" i="119"/>
  <c r="K24" i="119"/>
  <c r="J24" i="119"/>
  <c r="I24" i="119"/>
  <c r="H24" i="119"/>
  <c r="G24" i="119"/>
  <c r="F24" i="119"/>
  <c r="E24" i="119"/>
  <c r="P23" i="119"/>
  <c r="O23" i="119"/>
  <c r="N23" i="119"/>
  <c r="M23" i="119"/>
  <c r="O22" i="119"/>
  <c r="N22" i="119"/>
  <c r="M22" i="119"/>
  <c r="P21" i="119"/>
  <c r="O21" i="119"/>
  <c r="N21" i="119"/>
  <c r="M21" i="119"/>
  <c r="P20" i="119"/>
  <c r="O20" i="119"/>
  <c r="N20" i="119"/>
  <c r="M20" i="119"/>
  <c r="O19" i="119"/>
  <c r="N19" i="119"/>
  <c r="M19" i="119"/>
  <c r="O18" i="119"/>
  <c r="N18" i="119"/>
  <c r="M18" i="119"/>
  <c r="L17" i="119"/>
  <c r="K17" i="119"/>
  <c r="J17" i="119"/>
  <c r="I17" i="119"/>
  <c r="H17" i="119"/>
  <c r="G17" i="119"/>
  <c r="F17" i="119"/>
  <c r="E17" i="119"/>
  <c r="P16" i="119"/>
  <c r="O16" i="119"/>
  <c r="N16" i="119"/>
  <c r="M16" i="119"/>
  <c r="O15" i="119"/>
  <c r="N15" i="119"/>
  <c r="M15" i="119"/>
  <c r="P14" i="119"/>
  <c r="O14" i="119"/>
  <c r="N14" i="119"/>
  <c r="M14" i="119"/>
  <c r="P13" i="119"/>
  <c r="O13" i="119"/>
  <c r="N13" i="119"/>
  <c r="M13" i="119"/>
  <c r="L12" i="119"/>
  <c r="P12" i="119" s="1"/>
  <c r="K12" i="119"/>
  <c r="J12" i="119"/>
  <c r="I12" i="119"/>
  <c r="H12" i="119"/>
  <c r="G12" i="119"/>
  <c r="F12" i="119"/>
  <c r="E12" i="119"/>
  <c r="P11" i="119"/>
  <c r="O11" i="119"/>
  <c r="N11" i="119"/>
  <c r="M11" i="119"/>
  <c r="L10" i="119"/>
  <c r="P10" i="119" s="1"/>
  <c r="K10" i="119"/>
  <c r="J10" i="119"/>
  <c r="I10" i="119"/>
  <c r="H10" i="119"/>
  <c r="G10" i="119"/>
  <c r="F10" i="119"/>
  <c r="E10" i="119"/>
  <c r="P9" i="119"/>
  <c r="O9" i="119"/>
  <c r="N9" i="119"/>
  <c r="M9" i="119"/>
  <c r="P8" i="119"/>
  <c r="O8" i="119"/>
  <c r="N8" i="119"/>
  <c r="M8" i="119"/>
  <c r="L7" i="119"/>
  <c r="K7" i="119"/>
  <c r="J7" i="119"/>
  <c r="I7" i="119"/>
  <c r="H7" i="119"/>
  <c r="G7" i="119"/>
  <c r="F7" i="119"/>
  <c r="E7" i="119"/>
  <c r="J6" i="119"/>
  <c r="F6" i="119" l="1"/>
  <c r="N51" i="119"/>
  <c r="N66" i="119"/>
  <c r="M73" i="119"/>
  <c r="M76" i="119"/>
  <c r="P24" i="119"/>
  <c r="O63" i="119"/>
  <c r="M51" i="119"/>
  <c r="N6" i="119"/>
  <c r="P69" i="119"/>
  <c r="P71" i="119"/>
  <c r="M7" i="119"/>
  <c r="M10" i="119"/>
  <c r="M12" i="119"/>
  <c r="N17" i="119"/>
  <c r="M24" i="119"/>
  <c r="N36" i="119"/>
  <c r="P58" i="119"/>
  <c r="P63" i="119"/>
  <c r="M71" i="119"/>
  <c r="N7" i="119"/>
  <c r="N10" i="119"/>
  <c r="N12" i="119"/>
  <c r="G6" i="119"/>
  <c r="O6" i="119" s="1"/>
  <c r="K6" i="119"/>
  <c r="N24" i="119"/>
  <c r="O29" i="119"/>
  <c r="O33" i="119"/>
  <c r="O36" i="119"/>
  <c r="N45" i="119"/>
  <c r="O47" i="119"/>
  <c r="O51" i="119"/>
  <c r="O56" i="119"/>
  <c r="M58" i="119"/>
  <c r="M63" i="119"/>
  <c r="O66" i="119"/>
  <c r="N69" i="119"/>
  <c r="N71" i="119"/>
  <c r="N76" i="119"/>
  <c r="P7" i="119"/>
  <c r="M17" i="119"/>
  <c r="M33" i="119"/>
  <c r="M47" i="119"/>
  <c r="O58" i="119"/>
  <c r="M66" i="119"/>
  <c r="P76" i="119"/>
  <c r="N33" i="119"/>
  <c r="E6" i="119"/>
  <c r="M6" i="119" s="1"/>
  <c r="I6" i="119"/>
  <c r="O7" i="119"/>
  <c r="O10" i="119"/>
  <c r="O12" i="119"/>
  <c r="P17" i="119"/>
  <c r="O24" i="119"/>
  <c r="P29" i="119"/>
  <c r="P33" i="119"/>
  <c r="P36" i="119"/>
  <c r="O45" i="119"/>
  <c r="H6" i="119"/>
  <c r="L6" i="119"/>
  <c r="P51" i="119"/>
  <c r="P56" i="119"/>
  <c r="N58" i="119"/>
  <c r="N63" i="119"/>
  <c r="P66" i="119"/>
  <c r="O69" i="119"/>
  <c r="O71" i="119"/>
  <c r="O76" i="119"/>
  <c r="O17" i="119"/>
  <c r="P47" i="119"/>
  <c r="M69" i="119"/>
  <c r="F34" i="46"/>
  <c r="G34" i="46" s="1"/>
  <c r="P6" i="119" l="1"/>
  <c r="D7" i="46"/>
  <c r="D6" i="46" s="1"/>
  <c r="E7" i="46"/>
  <c r="E6" i="46" s="1"/>
  <c r="F8" i="46"/>
  <c r="G8" i="46" s="1"/>
  <c r="F10" i="46"/>
  <c r="G10" i="46" s="1"/>
  <c r="F12" i="46"/>
  <c r="G12" i="46" s="1"/>
  <c r="F13" i="46"/>
  <c r="G13" i="46" s="1"/>
  <c r="D15" i="46"/>
  <c r="D14" i="46" s="1"/>
  <c r="E15" i="46"/>
  <c r="E14" i="46" s="1"/>
  <c r="F16" i="46"/>
  <c r="G16" i="46" s="1"/>
  <c r="F17" i="46"/>
  <c r="G17" i="46" s="1"/>
  <c r="D20" i="46"/>
  <c r="D19" i="46" s="1"/>
  <c r="E20" i="46"/>
  <c r="E19" i="46" s="1"/>
  <c r="F21" i="46"/>
  <c r="G21" i="46" s="1"/>
  <c r="F25" i="46"/>
  <c r="G25" i="46" s="1"/>
  <c r="D27" i="46"/>
  <c r="D26" i="46" s="1"/>
  <c r="E27" i="46"/>
  <c r="E26" i="46" s="1"/>
  <c r="F28" i="46"/>
  <c r="G28" i="46" s="1"/>
  <c r="F29" i="46"/>
  <c r="D31" i="46"/>
  <c r="D30" i="46" s="1"/>
  <c r="E31" i="46"/>
  <c r="E30" i="46" s="1"/>
  <c r="F32" i="46"/>
  <c r="G32" i="46" s="1"/>
  <c r="F33" i="46"/>
  <c r="G33" i="46" s="1"/>
  <c r="F35" i="46"/>
  <c r="G35" i="46" s="1"/>
  <c r="D37" i="46"/>
  <c r="D36" i="46" s="1"/>
  <c r="E37" i="46"/>
  <c r="E36" i="46" s="1"/>
  <c r="F38" i="46"/>
  <c r="G38" i="46" s="1"/>
  <c r="F19" i="46" l="1"/>
  <c r="G19" i="46" s="1"/>
  <c r="F37" i="46"/>
  <c r="G37" i="46" s="1"/>
  <c r="F30" i="46"/>
  <c r="G30" i="46" s="1"/>
  <c r="F26" i="46"/>
  <c r="G26" i="46" s="1"/>
  <c r="F14" i="46"/>
  <c r="G14" i="46" s="1"/>
  <c r="E5" i="46"/>
  <c r="F6" i="46"/>
  <c r="G6" i="46" s="1"/>
  <c r="F36" i="46"/>
  <c r="G36" i="46" s="1"/>
  <c r="D5" i="46"/>
  <c r="F27" i="46"/>
  <c r="G27" i="46" s="1"/>
  <c r="F20" i="46"/>
  <c r="G20" i="46" s="1"/>
  <c r="F15" i="46"/>
  <c r="G15" i="46" s="1"/>
  <c r="F7" i="46"/>
  <c r="G7" i="46" s="1"/>
  <c r="F31" i="46"/>
  <c r="G31" i="46" s="1"/>
  <c r="M83" i="83"/>
  <c r="M82" i="83"/>
  <c r="N82" i="83" s="1"/>
  <c r="M81" i="83"/>
  <c r="N81" i="83" s="1"/>
  <c r="M80" i="83"/>
  <c r="N80" i="83" s="1"/>
  <c r="M79" i="83"/>
  <c r="N79" i="83" s="1"/>
  <c r="L78" i="83"/>
  <c r="L77" i="83" s="1"/>
  <c r="K78" i="83"/>
  <c r="K77" i="83" s="1"/>
  <c r="M76" i="83"/>
  <c r="N76" i="83" s="1"/>
  <c r="L75" i="83"/>
  <c r="L74" i="83" s="1"/>
  <c r="K75" i="83"/>
  <c r="K74" i="83" s="1"/>
  <c r="M73" i="83"/>
  <c r="N73" i="83" s="1"/>
  <c r="L72" i="83"/>
  <c r="K72" i="83"/>
  <c r="K71" i="83" s="1"/>
  <c r="M70" i="83"/>
  <c r="N70" i="83" s="1"/>
  <c r="M69" i="83"/>
  <c r="N69" i="83" s="1"/>
  <c r="M68" i="83"/>
  <c r="N68" i="83" s="1"/>
  <c r="M67" i="83"/>
  <c r="N67" i="83" s="1"/>
  <c r="M66" i="83"/>
  <c r="N66" i="83" s="1"/>
  <c r="M65" i="83"/>
  <c r="N65" i="83" s="1"/>
  <c r="M64" i="83"/>
  <c r="N64" i="83" s="1"/>
  <c r="M63" i="83"/>
  <c r="N63" i="83" s="1"/>
  <c r="M62" i="83"/>
  <c r="N62" i="83" s="1"/>
  <c r="M61" i="83"/>
  <c r="N61" i="83" s="1"/>
  <c r="M60" i="83"/>
  <c r="N60" i="83" s="1"/>
  <c r="M59" i="83"/>
  <c r="N59" i="83" s="1"/>
  <c r="M58" i="83"/>
  <c r="N58" i="83" s="1"/>
  <c r="L57" i="83"/>
  <c r="K57" i="83"/>
  <c r="M56" i="83"/>
  <c r="N56" i="83" s="1"/>
  <c r="M55" i="83"/>
  <c r="N55" i="83" s="1"/>
  <c r="M54" i="83"/>
  <c r="M53" i="83"/>
  <c r="N53" i="83" s="1"/>
  <c r="M52" i="83"/>
  <c r="N52" i="83" s="1"/>
  <c r="M51" i="83"/>
  <c r="N51" i="83" s="1"/>
  <c r="M50" i="83"/>
  <c r="N50" i="83" s="1"/>
  <c r="M49" i="83"/>
  <c r="N49" i="83" s="1"/>
  <c r="M48" i="83"/>
  <c r="N48" i="83" s="1"/>
  <c r="M47" i="83"/>
  <c r="M46" i="83"/>
  <c r="N46" i="83" s="1"/>
  <c r="M45" i="83"/>
  <c r="N45" i="83" s="1"/>
  <c r="M44" i="83"/>
  <c r="N44" i="83" s="1"/>
  <c r="M43" i="83"/>
  <c r="N43" i="83" s="1"/>
  <c r="M42" i="83"/>
  <c r="N42" i="83" s="1"/>
  <c r="M41" i="83"/>
  <c r="N41" i="83" s="1"/>
  <c r="M40" i="83"/>
  <c r="N40" i="83" s="1"/>
  <c r="M39" i="83"/>
  <c r="N39" i="83" s="1"/>
  <c r="F39" i="83"/>
  <c r="G39" i="83" s="1"/>
  <c r="L38" i="83"/>
  <c r="K38" i="83"/>
  <c r="F38" i="83"/>
  <c r="G38" i="83" s="1"/>
  <c r="F37" i="83"/>
  <c r="G37" i="83" s="1"/>
  <c r="M36" i="83"/>
  <c r="N36" i="83" s="1"/>
  <c r="E36" i="83"/>
  <c r="D36" i="83"/>
  <c r="D35" i="83" s="1"/>
  <c r="M35" i="83"/>
  <c r="N35" i="83" s="1"/>
  <c r="M34" i="83"/>
  <c r="N34" i="83" s="1"/>
  <c r="M33" i="83"/>
  <c r="F33" i="83"/>
  <c r="G33" i="83" s="1"/>
  <c r="L32" i="83"/>
  <c r="L31" i="83" s="1"/>
  <c r="K32" i="83"/>
  <c r="K31" i="83" s="1"/>
  <c r="F32" i="83"/>
  <c r="G32" i="83" s="1"/>
  <c r="F31" i="83"/>
  <c r="G31" i="83" s="1"/>
  <c r="M30" i="83"/>
  <c r="N30" i="83" s="1"/>
  <c r="E30" i="83"/>
  <c r="E29" i="83" s="1"/>
  <c r="D30" i="83"/>
  <c r="M29" i="83"/>
  <c r="N29" i="83" s="1"/>
  <c r="M28" i="83"/>
  <c r="N28" i="83" s="1"/>
  <c r="F28" i="83"/>
  <c r="M27" i="83"/>
  <c r="N27" i="83" s="1"/>
  <c r="F27" i="83"/>
  <c r="G27" i="83" s="1"/>
  <c r="M26" i="83"/>
  <c r="N26" i="83" s="1"/>
  <c r="E26" i="83"/>
  <c r="D26" i="83"/>
  <c r="M25" i="83"/>
  <c r="N25" i="83" s="1"/>
  <c r="F25" i="83"/>
  <c r="G25" i="83" s="1"/>
  <c r="M24" i="83"/>
  <c r="N24" i="83" s="1"/>
  <c r="F24" i="83"/>
  <c r="G24" i="83" s="1"/>
  <c r="L23" i="83"/>
  <c r="K23" i="83"/>
  <c r="E23" i="83"/>
  <c r="E22" i="83" s="1"/>
  <c r="D23" i="83"/>
  <c r="D22" i="83" s="1"/>
  <c r="M22" i="83"/>
  <c r="N22" i="83" s="1"/>
  <c r="M21" i="83"/>
  <c r="N21" i="83" s="1"/>
  <c r="F21" i="83"/>
  <c r="G21" i="83" s="1"/>
  <c r="M20" i="83"/>
  <c r="N20" i="83" s="1"/>
  <c r="F20" i="83"/>
  <c r="G20" i="83" s="1"/>
  <c r="L19" i="83"/>
  <c r="K19" i="83"/>
  <c r="E19" i="83"/>
  <c r="E18" i="83" s="1"/>
  <c r="D19" i="83"/>
  <c r="D18" i="83" s="1"/>
  <c r="M18" i="83"/>
  <c r="N18" i="83" s="1"/>
  <c r="M17" i="83"/>
  <c r="N17" i="83" s="1"/>
  <c r="F17" i="83"/>
  <c r="G17" i="83" s="1"/>
  <c r="M16" i="83"/>
  <c r="N16" i="83" s="1"/>
  <c r="F16" i="83"/>
  <c r="G16" i="83" s="1"/>
  <c r="M15" i="83"/>
  <c r="N15" i="83" s="1"/>
  <c r="F15" i="83"/>
  <c r="G15" i="83" s="1"/>
  <c r="M14" i="83"/>
  <c r="N14" i="83" s="1"/>
  <c r="G14" i="83"/>
  <c r="F14" i="83"/>
  <c r="L13" i="83"/>
  <c r="K13" i="83"/>
  <c r="E13" i="83"/>
  <c r="D13" i="83"/>
  <c r="D12" i="83" s="1"/>
  <c r="M79" i="74"/>
  <c r="M78" i="74"/>
  <c r="N78" i="74" s="1"/>
  <c r="M77" i="74"/>
  <c r="N77" i="74" s="1"/>
  <c r="M76" i="74"/>
  <c r="N76" i="74" s="1"/>
  <c r="M75" i="74"/>
  <c r="N75" i="74" s="1"/>
  <c r="L74" i="74"/>
  <c r="L73" i="74" s="1"/>
  <c r="K74" i="74"/>
  <c r="K73" i="74"/>
  <c r="M72" i="74"/>
  <c r="N72" i="74" s="1"/>
  <c r="L71" i="74"/>
  <c r="L70" i="74" s="1"/>
  <c r="K71" i="74"/>
  <c r="M69" i="74"/>
  <c r="N69" i="74" s="1"/>
  <c r="L68" i="74"/>
  <c r="M68" i="74" s="1"/>
  <c r="N68" i="74" s="1"/>
  <c r="K68" i="74"/>
  <c r="K67" i="74"/>
  <c r="M66" i="74"/>
  <c r="N66" i="74" s="1"/>
  <c r="M65" i="74"/>
  <c r="N65" i="74" s="1"/>
  <c r="M64" i="74"/>
  <c r="N64" i="74" s="1"/>
  <c r="M63" i="74"/>
  <c r="N63" i="74" s="1"/>
  <c r="M62" i="74"/>
  <c r="N62" i="74" s="1"/>
  <c r="M61" i="74"/>
  <c r="N61" i="74" s="1"/>
  <c r="M60" i="74"/>
  <c r="N60" i="74" s="1"/>
  <c r="M59" i="74"/>
  <c r="M58" i="74"/>
  <c r="N58" i="74" s="1"/>
  <c r="M57" i="74"/>
  <c r="N57" i="74" s="1"/>
  <c r="M56" i="74"/>
  <c r="N56" i="74" s="1"/>
  <c r="M55" i="74"/>
  <c r="N55" i="74" s="1"/>
  <c r="M54" i="74"/>
  <c r="N54" i="74" s="1"/>
  <c r="L53" i="74"/>
  <c r="K53" i="74"/>
  <c r="M52" i="74"/>
  <c r="N52" i="74" s="1"/>
  <c r="M51" i="74"/>
  <c r="N51" i="74" s="1"/>
  <c r="M50" i="74"/>
  <c r="M49" i="74"/>
  <c r="N49" i="74" s="1"/>
  <c r="M48" i="74"/>
  <c r="N48" i="74" s="1"/>
  <c r="M47" i="74"/>
  <c r="N47" i="74" s="1"/>
  <c r="M46" i="74"/>
  <c r="N46" i="74" s="1"/>
  <c r="M45" i="74"/>
  <c r="N45" i="74" s="1"/>
  <c r="M44" i="74"/>
  <c r="N44" i="74" s="1"/>
  <c r="M43" i="74"/>
  <c r="M42" i="74"/>
  <c r="N42" i="74" s="1"/>
  <c r="M41" i="74"/>
  <c r="N41" i="74" s="1"/>
  <c r="M40" i="74"/>
  <c r="N40" i="74" s="1"/>
  <c r="M39" i="74"/>
  <c r="N39" i="74" s="1"/>
  <c r="M38" i="74"/>
  <c r="N38" i="74" s="1"/>
  <c r="M37" i="74"/>
  <c r="N37" i="74" s="1"/>
  <c r="M36" i="74"/>
  <c r="N36" i="74" s="1"/>
  <c r="M35" i="74"/>
  <c r="N35" i="74" s="1"/>
  <c r="F35" i="74"/>
  <c r="G35" i="74" s="1"/>
  <c r="L34" i="74"/>
  <c r="K34" i="74"/>
  <c r="K33" i="74" s="1"/>
  <c r="F34" i="74"/>
  <c r="G34" i="74" s="1"/>
  <c r="F33" i="74"/>
  <c r="G33" i="74" s="1"/>
  <c r="M32" i="74"/>
  <c r="N32" i="74" s="1"/>
  <c r="E32" i="74"/>
  <c r="D32" i="74"/>
  <c r="D31" i="74" s="1"/>
  <c r="M31" i="74"/>
  <c r="N31" i="74" s="1"/>
  <c r="M30" i="74"/>
  <c r="N30" i="74" s="1"/>
  <c r="F30" i="74"/>
  <c r="G30" i="74" s="1"/>
  <c r="M29" i="74"/>
  <c r="F29" i="74"/>
  <c r="G29" i="74" s="1"/>
  <c r="L28" i="74"/>
  <c r="L27" i="74" s="1"/>
  <c r="K28" i="74"/>
  <c r="K27" i="74" s="1"/>
  <c r="F28" i="74"/>
  <c r="G28" i="74" s="1"/>
  <c r="F27" i="74"/>
  <c r="G27" i="74" s="1"/>
  <c r="M26" i="74"/>
  <c r="N26" i="74" s="1"/>
  <c r="E26" i="74"/>
  <c r="F26" i="74" s="1"/>
  <c r="G26" i="74" s="1"/>
  <c r="D26" i="74"/>
  <c r="D25" i="74" s="1"/>
  <c r="M25" i="74"/>
  <c r="N25" i="74" s="1"/>
  <c r="M24" i="74"/>
  <c r="N24" i="74" s="1"/>
  <c r="F24" i="74"/>
  <c r="M23" i="74"/>
  <c r="N23" i="74" s="1"/>
  <c r="F23" i="74"/>
  <c r="G23" i="74" s="1"/>
  <c r="M22" i="74"/>
  <c r="N22" i="74" s="1"/>
  <c r="E22" i="74"/>
  <c r="F22" i="74" s="1"/>
  <c r="G22" i="74" s="1"/>
  <c r="D22" i="74"/>
  <c r="M21" i="74"/>
  <c r="N21" i="74" s="1"/>
  <c r="F21" i="74"/>
  <c r="G21" i="74" s="1"/>
  <c r="M20" i="74"/>
  <c r="N20" i="74" s="1"/>
  <c r="F20" i="74"/>
  <c r="G20" i="74" s="1"/>
  <c r="L19" i="74"/>
  <c r="K19" i="74"/>
  <c r="E19" i="74"/>
  <c r="E18" i="74" s="1"/>
  <c r="D19" i="74"/>
  <c r="D18" i="74" s="1"/>
  <c r="M18" i="74"/>
  <c r="N18" i="74" s="1"/>
  <c r="N17" i="74"/>
  <c r="M17" i="74"/>
  <c r="F17" i="74"/>
  <c r="G17" i="74" s="1"/>
  <c r="M16" i="74"/>
  <c r="N16" i="74" s="1"/>
  <c r="F16" i="74"/>
  <c r="G16" i="74" s="1"/>
  <c r="L15" i="74"/>
  <c r="K15" i="74"/>
  <c r="M15" i="74" s="1"/>
  <c r="N15" i="74" s="1"/>
  <c r="E15" i="74"/>
  <c r="D15" i="74"/>
  <c r="M14" i="74"/>
  <c r="N14" i="74" s="1"/>
  <c r="E14" i="74"/>
  <c r="M13" i="74"/>
  <c r="N13" i="74" s="1"/>
  <c r="F13" i="74"/>
  <c r="G13" i="74" s="1"/>
  <c r="M12" i="74"/>
  <c r="N12" i="74" s="1"/>
  <c r="F12" i="74"/>
  <c r="G12" i="74" s="1"/>
  <c r="M11" i="74"/>
  <c r="N11" i="74" s="1"/>
  <c r="F11" i="74"/>
  <c r="G11" i="74" s="1"/>
  <c r="M10" i="74"/>
  <c r="N10" i="74" s="1"/>
  <c r="F10" i="74"/>
  <c r="G10" i="74" s="1"/>
  <c r="L9" i="74"/>
  <c r="K9" i="74"/>
  <c r="E9" i="74"/>
  <c r="D9" i="74"/>
  <c r="D8" i="74" s="1"/>
  <c r="M71" i="74" l="1"/>
  <c r="N71" i="74" s="1"/>
  <c r="M53" i="74"/>
  <c r="N53" i="74" s="1"/>
  <c r="M19" i="74"/>
  <c r="N19" i="74" s="1"/>
  <c r="E25" i="74"/>
  <c r="F25" i="74" s="1"/>
  <c r="G25" i="74" s="1"/>
  <c r="F13" i="83"/>
  <c r="G13" i="83" s="1"/>
  <c r="M9" i="74"/>
  <c r="N9" i="74" s="1"/>
  <c r="M34" i="74"/>
  <c r="N34" i="74" s="1"/>
  <c r="L8" i="74"/>
  <c r="F9" i="74"/>
  <c r="G9" i="74" s="1"/>
  <c r="F23" i="83"/>
  <c r="G23" i="83" s="1"/>
  <c r="F26" i="83"/>
  <c r="G26" i="83" s="1"/>
  <c r="E8" i="74"/>
  <c r="F8" i="74" s="1"/>
  <c r="G8" i="74" s="1"/>
  <c r="F32" i="74"/>
  <c r="G32" i="74" s="1"/>
  <c r="L67" i="74"/>
  <c r="M67" i="74" s="1"/>
  <c r="N67" i="74" s="1"/>
  <c r="M73" i="74"/>
  <c r="N73" i="74" s="1"/>
  <c r="L33" i="74"/>
  <c r="M33" i="74" s="1"/>
  <c r="N33" i="74" s="1"/>
  <c r="F15" i="74"/>
  <c r="G15" i="74" s="1"/>
  <c r="K70" i="74"/>
  <c r="M70" i="74" s="1"/>
  <c r="N70" i="74" s="1"/>
  <c r="L37" i="83"/>
  <c r="M57" i="83"/>
  <c r="N57" i="83" s="1"/>
  <c r="E31" i="74"/>
  <c r="F31" i="74" s="1"/>
  <c r="G31" i="74" s="1"/>
  <c r="F19" i="74"/>
  <c r="G19" i="74" s="1"/>
  <c r="M72" i="83"/>
  <c r="N72" i="83" s="1"/>
  <c r="M13" i="83"/>
  <c r="N13" i="83" s="1"/>
  <c r="L12" i="83"/>
  <c r="M23" i="83"/>
  <c r="N23" i="83" s="1"/>
  <c r="F36" i="83"/>
  <c r="G36" i="83" s="1"/>
  <c r="M75" i="83"/>
  <c r="N75" i="83" s="1"/>
  <c r="F22" i="83"/>
  <c r="G22" i="83" s="1"/>
  <c r="L71" i="83"/>
  <c r="M71" i="83" s="1"/>
  <c r="N71" i="83" s="1"/>
  <c r="M77" i="83"/>
  <c r="N77" i="83" s="1"/>
  <c r="E12" i="83"/>
  <c r="F12" i="83" s="1"/>
  <c r="G12" i="83" s="1"/>
  <c r="K12" i="83"/>
  <c r="M12" i="83" s="1"/>
  <c r="N12" i="83" s="1"/>
  <c r="F30" i="83"/>
  <c r="G30" i="83" s="1"/>
  <c r="M31" i="83"/>
  <c r="N31" i="83" s="1"/>
  <c r="M38" i="83"/>
  <c r="N38" i="83" s="1"/>
  <c r="M74" i="83"/>
  <c r="N74" i="83" s="1"/>
  <c r="F5" i="46"/>
  <c r="G5" i="46" s="1"/>
  <c r="F18" i="83"/>
  <c r="G18" i="83" s="1"/>
  <c r="M32" i="83"/>
  <c r="N32" i="83" s="1"/>
  <c r="M78" i="83"/>
  <c r="N78" i="83" s="1"/>
  <c r="F19" i="83"/>
  <c r="G19" i="83" s="1"/>
  <c r="M19" i="83"/>
  <c r="N19" i="83" s="1"/>
  <c r="E35" i="83"/>
  <c r="F35" i="83" s="1"/>
  <c r="G35" i="83" s="1"/>
  <c r="D29" i="83"/>
  <c r="D11" i="83" s="1"/>
  <c r="K37" i="83"/>
  <c r="K11" i="83" s="1"/>
  <c r="M27" i="74"/>
  <c r="N27" i="74" s="1"/>
  <c r="L7" i="74"/>
  <c r="F18" i="74"/>
  <c r="G18" i="74" s="1"/>
  <c r="M28" i="74"/>
  <c r="N28" i="74" s="1"/>
  <c r="M74" i="74"/>
  <c r="N74" i="74" s="1"/>
  <c r="K8" i="74"/>
  <c r="K7" i="74" s="1"/>
  <c r="D14" i="74"/>
  <c r="D7" i="74" s="1"/>
  <c r="H271" i="108"/>
  <c r="N273" i="107"/>
  <c r="E7" i="74" l="1"/>
  <c r="F14" i="74"/>
  <c r="G14" i="74" s="1"/>
  <c r="L11" i="83"/>
  <c r="L4" i="74"/>
  <c r="E11" i="83"/>
  <c r="F11" i="83" s="1"/>
  <c r="G11" i="83" s="1"/>
  <c r="F29" i="83"/>
  <c r="G29" i="83" s="1"/>
  <c r="M11" i="83"/>
  <c r="N11" i="83" s="1"/>
  <c r="M37" i="83"/>
  <c r="N37" i="83" s="1"/>
  <c r="M8" i="74"/>
  <c r="N8" i="74" s="1"/>
  <c r="F7" i="74"/>
  <c r="G7" i="74" s="1"/>
  <c r="M7" i="74"/>
  <c r="N7" i="74" s="1"/>
  <c r="C29" i="13" l="1"/>
  <c r="D18" i="109" l="1"/>
  <c r="B18" i="109"/>
  <c r="F178" i="88" l="1"/>
  <c r="G178" i="88"/>
  <c r="E178" i="88"/>
  <c r="F177" i="88"/>
  <c r="G177" i="88"/>
  <c r="E177" i="88"/>
  <c r="H162" i="88"/>
  <c r="H163" i="88"/>
  <c r="E164" i="88"/>
  <c r="F164" i="88"/>
  <c r="G164" i="88"/>
  <c r="F136" i="88"/>
  <c r="G136" i="88"/>
  <c r="E136" i="88"/>
  <c r="F135" i="88"/>
  <c r="G135" i="88"/>
  <c r="E135" i="88"/>
  <c r="G131" i="88"/>
  <c r="F131" i="88"/>
  <c r="E131" i="88"/>
  <c r="H130" i="88"/>
  <c r="H129" i="88"/>
  <c r="H164" i="88" l="1"/>
  <c r="H131" i="88"/>
  <c r="F49" i="47"/>
  <c r="G49" i="47" s="1"/>
  <c r="D125" i="106" l="1"/>
  <c r="D5" i="106" s="1"/>
  <c r="L43" i="102" l="1"/>
  <c r="L31" i="102"/>
  <c r="L32" i="102"/>
  <c r="L35" i="102"/>
  <c r="L36" i="102"/>
  <c r="L41" i="102"/>
  <c r="L42" i="102"/>
  <c r="L30" i="102"/>
  <c r="L33" i="102"/>
  <c r="L34" i="102"/>
  <c r="L37" i="102"/>
  <c r="L38" i="102"/>
  <c r="L39" i="102"/>
  <c r="L40" i="102"/>
  <c r="J28" i="102"/>
  <c r="L28" i="102" s="1"/>
  <c r="J27" i="102"/>
  <c r="L27" i="102" s="1"/>
  <c r="J7" i="102"/>
  <c r="L7" i="102" s="1"/>
  <c r="J8" i="102"/>
  <c r="L8" i="102" s="1"/>
  <c r="J9" i="102"/>
  <c r="L9" i="102" s="1"/>
  <c r="J10" i="102"/>
  <c r="L10" i="102" s="1"/>
  <c r="J11" i="102"/>
  <c r="L11" i="102" s="1"/>
  <c r="J12" i="102"/>
  <c r="L12" i="102" s="1"/>
  <c r="J13" i="102"/>
  <c r="L13" i="102" s="1"/>
  <c r="J14" i="102"/>
  <c r="L14" i="102" s="1"/>
  <c r="J15" i="102"/>
  <c r="L15" i="102" s="1"/>
  <c r="J16" i="102"/>
  <c r="L16" i="102" s="1"/>
  <c r="J17" i="102"/>
  <c r="L17" i="102" s="1"/>
  <c r="J18" i="102"/>
  <c r="L18" i="102" s="1"/>
  <c r="J19" i="102"/>
  <c r="L19" i="102" s="1"/>
  <c r="J20" i="102"/>
  <c r="L20" i="102" s="1"/>
  <c r="J24" i="102"/>
  <c r="L24" i="102" s="1"/>
  <c r="J25" i="102"/>
  <c r="L25" i="102" s="1"/>
  <c r="J6" i="102"/>
  <c r="L6" i="102" s="1"/>
  <c r="J5" i="102"/>
  <c r="J26" i="102"/>
  <c r="L26" i="102" s="1"/>
  <c r="D15" i="16"/>
  <c r="J45" i="102" l="1"/>
  <c r="L5" i="102"/>
  <c r="L45" i="102" s="1"/>
  <c r="F31" i="14"/>
  <c r="G143" i="88" l="1"/>
  <c r="G217" i="88" l="1"/>
  <c r="F217" i="88"/>
  <c r="G216" i="88"/>
  <c r="F216" i="88"/>
  <c r="G215" i="88"/>
  <c r="F215" i="88"/>
  <c r="E215" i="88"/>
  <c r="H214" i="88"/>
  <c r="H213" i="88"/>
  <c r="G170" i="88"/>
  <c r="H147" i="88"/>
  <c r="H215" i="88" l="1"/>
  <c r="E72" i="47"/>
  <c r="D72" i="47"/>
  <c r="F72" i="47" l="1"/>
  <c r="F77" i="47"/>
  <c r="D14" i="10" l="1"/>
  <c r="C24" i="12" l="1"/>
  <c r="E187" i="88" l="1"/>
  <c r="E190" i="88" s="1"/>
  <c r="E196" i="88"/>
  <c r="E199" i="88"/>
  <c r="E217" i="88"/>
  <c r="G220" i="88"/>
  <c r="F220" i="88"/>
  <c r="F219" i="88"/>
  <c r="E216" i="88"/>
  <c r="E219" i="88" s="1"/>
  <c r="F212" i="88"/>
  <c r="E212" i="88"/>
  <c r="H211" i="88"/>
  <c r="G219" i="88"/>
  <c r="G209" i="88"/>
  <c r="F209" i="88"/>
  <c r="E209" i="88"/>
  <c r="H208" i="88"/>
  <c r="H207" i="88"/>
  <c r="G206" i="88"/>
  <c r="F206" i="88"/>
  <c r="E206" i="88"/>
  <c r="H205" i="88"/>
  <c r="H204" i="88"/>
  <c r="G203" i="88"/>
  <c r="F203" i="88"/>
  <c r="E203" i="88"/>
  <c r="H202" i="88"/>
  <c r="H201" i="88"/>
  <c r="G196" i="88"/>
  <c r="G199" i="88" s="1"/>
  <c r="F196" i="88"/>
  <c r="G195" i="88"/>
  <c r="G198" i="88" s="1"/>
  <c r="F195" i="88"/>
  <c r="E195" i="88"/>
  <c r="E198" i="88" s="1"/>
  <c r="G194" i="88"/>
  <c r="F194" i="88"/>
  <c r="E194" i="88"/>
  <c r="H193" i="88"/>
  <c r="H192" i="88"/>
  <c r="G189" i="88"/>
  <c r="G187" i="88"/>
  <c r="G190" i="88" s="1"/>
  <c r="F187" i="88"/>
  <c r="F190" i="88" s="1"/>
  <c r="F186" i="88"/>
  <c r="E186" i="88"/>
  <c r="E189" i="88" s="1"/>
  <c r="G185" i="88"/>
  <c r="F185" i="88"/>
  <c r="E185" i="88"/>
  <c r="H184" i="88"/>
  <c r="H183" i="88"/>
  <c r="G176" i="88"/>
  <c r="F176" i="88"/>
  <c r="E176" i="88"/>
  <c r="H175" i="88"/>
  <c r="H174" i="88"/>
  <c r="F170" i="88"/>
  <c r="E170" i="88"/>
  <c r="H169" i="88"/>
  <c r="H168" i="88"/>
  <c r="G167" i="88"/>
  <c r="F167" i="88"/>
  <c r="E167" i="88"/>
  <c r="H166" i="88"/>
  <c r="H165" i="88"/>
  <c r="G161" i="88"/>
  <c r="F161" i="88"/>
  <c r="E161" i="88"/>
  <c r="H160" i="88"/>
  <c r="H159" i="88"/>
  <c r="G158" i="88"/>
  <c r="F158" i="88"/>
  <c r="E158" i="88"/>
  <c r="H157" i="88"/>
  <c r="H156" i="88"/>
  <c r="G155" i="88"/>
  <c r="F155" i="88"/>
  <c r="E155" i="88"/>
  <c r="H154" i="88"/>
  <c r="H153" i="88"/>
  <c r="G152" i="88"/>
  <c r="F152" i="88"/>
  <c r="E152" i="88"/>
  <c r="H151" i="88"/>
  <c r="H150" i="88"/>
  <c r="G149" i="88"/>
  <c r="F149" i="88"/>
  <c r="E149" i="88"/>
  <c r="H148" i="88"/>
  <c r="H149" i="88" s="1"/>
  <c r="G146" i="88"/>
  <c r="F146" i="88"/>
  <c r="E146" i="88"/>
  <c r="H145" i="88"/>
  <c r="H144" i="88"/>
  <c r="F143" i="88"/>
  <c r="E143" i="88"/>
  <c r="H142" i="88"/>
  <c r="H141" i="88"/>
  <c r="G140" i="88"/>
  <c r="F140" i="88"/>
  <c r="E140" i="88"/>
  <c r="H139" i="88"/>
  <c r="H138" i="88"/>
  <c r="G134" i="88"/>
  <c r="F134" i="88"/>
  <c r="E134" i="88"/>
  <c r="H133" i="88"/>
  <c r="H132" i="88"/>
  <c r="G128" i="88"/>
  <c r="F128" i="88"/>
  <c r="E128" i="88"/>
  <c r="H127" i="88"/>
  <c r="H126" i="88"/>
  <c r="G125" i="88"/>
  <c r="F125" i="88"/>
  <c r="E125" i="88"/>
  <c r="H124" i="88"/>
  <c r="H123" i="88"/>
  <c r="G122" i="88"/>
  <c r="F122" i="88"/>
  <c r="E122" i="88"/>
  <c r="H121" i="88"/>
  <c r="H120" i="88"/>
  <c r="G119" i="88"/>
  <c r="F119" i="88"/>
  <c r="E119" i="88"/>
  <c r="H118" i="88"/>
  <c r="H117" i="88"/>
  <c r="G116" i="88"/>
  <c r="F116" i="88"/>
  <c r="E116" i="88"/>
  <c r="H115" i="88"/>
  <c r="H114" i="88"/>
  <c r="G113" i="88"/>
  <c r="F113" i="88"/>
  <c r="E113" i="88"/>
  <c r="H112" i="88"/>
  <c r="H111" i="88"/>
  <c r="G110" i="88"/>
  <c r="F110" i="88"/>
  <c r="E110" i="88"/>
  <c r="H109" i="88"/>
  <c r="H108" i="88"/>
  <c r="G107" i="88"/>
  <c r="F107" i="88"/>
  <c r="E107" i="88"/>
  <c r="H106" i="88"/>
  <c r="H105" i="88"/>
  <c r="G104" i="88"/>
  <c r="F104" i="88"/>
  <c r="E104" i="88"/>
  <c r="H103" i="88"/>
  <c r="H102" i="88"/>
  <c r="G101" i="88"/>
  <c r="F101" i="88"/>
  <c r="E101" i="88"/>
  <c r="H100" i="88"/>
  <c r="H99" i="88"/>
  <c r="G98" i="88"/>
  <c r="F98" i="88"/>
  <c r="E98" i="88"/>
  <c r="H97" i="88"/>
  <c r="H96" i="88"/>
  <c r="G95" i="88"/>
  <c r="F95" i="88"/>
  <c r="E95" i="88"/>
  <c r="H94" i="88"/>
  <c r="H93" i="88"/>
  <c r="G92" i="88"/>
  <c r="F92" i="88"/>
  <c r="E92" i="88"/>
  <c r="H91" i="88"/>
  <c r="H90" i="88"/>
  <c r="G89" i="88"/>
  <c r="F89" i="88"/>
  <c r="E89" i="88"/>
  <c r="H88" i="88"/>
  <c r="H87" i="88"/>
  <c r="G86" i="88"/>
  <c r="F86" i="88"/>
  <c r="E86" i="88"/>
  <c r="H85" i="88"/>
  <c r="H84" i="88"/>
  <c r="G83" i="88"/>
  <c r="F83" i="88"/>
  <c r="E83" i="88"/>
  <c r="H82" i="88"/>
  <c r="H81" i="88"/>
  <c r="G76" i="88"/>
  <c r="G79" i="88" s="1"/>
  <c r="F76" i="88"/>
  <c r="F79" i="88" s="1"/>
  <c r="E76" i="88"/>
  <c r="E79" i="88" s="1"/>
  <c r="G75" i="88"/>
  <c r="G78" i="88" s="1"/>
  <c r="F75" i="88"/>
  <c r="F78" i="88" s="1"/>
  <c r="E75" i="88"/>
  <c r="E78" i="88" s="1"/>
  <c r="G74" i="88"/>
  <c r="F74" i="88"/>
  <c r="E74" i="88"/>
  <c r="H73" i="88"/>
  <c r="H72" i="88"/>
  <c r="G71" i="88"/>
  <c r="F71" i="88"/>
  <c r="E71" i="88"/>
  <c r="H70" i="88"/>
  <c r="H69" i="88"/>
  <c r="G68" i="88"/>
  <c r="F68" i="88"/>
  <c r="E68" i="88"/>
  <c r="H67" i="88"/>
  <c r="H66" i="88"/>
  <c r="G65" i="88"/>
  <c r="F65" i="88"/>
  <c r="E65" i="88"/>
  <c r="H64" i="88"/>
  <c r="H63" i="88"/>
  <c r="G58" i="88"/>
  <c r="F58" i="88"/>
  <c r="E58" i="88"/>
  <c r="G57" i="88"/>
  <c r="F57" i="88"/>
  <c r="E57" i="88"/>
  <c r="G56" i="88"/>
  <c r="F56" i="88"/>
  <c r="E56" i="88"/>
  <c r="H55" i="88"/>
  <c r="H54" i="88"/>
  <c r="G53" i="88"/>
  <c r="F53" i="88"/>
  <c r="E53" i="88"/>
  <c r="H52" i="88"/>
  <c r="H51" i="88"/>
  <c r="G50" i="88"/>
  <c r="F50" i="88"/>
  <c r="E50" i="88"/>
  <c r="H49" i="88"/>
  <c r="H48" i="88"/>
  <c r="G47" i="88"/>
  <c r="F47" i="88"/>
  <c r="E47" i="88"/>
  <c r="H46" i="88"/>
  <c r="H45" i="88"/>
  <c r="G44" i="88"/>
  <c r="F44" i="88"/>
  <c r="E44" i="88"/>
  <c r="H43" i="88"/>
  <c r="H42" i="88"/>
  <c r="G41" i="88"/>
  <c r="F41" i="88"/>
  <c r="E41" i="88"/>
  <c r="H40" i="88"/>
  <c r="H39" i="88"/>
  <c r="G38" i="88"/>
  <c r="F38" i="88"/>
  <c r="E38" i="88"/>
  <c r="H37" i="88"/>
  <c r="H36" i="88"/>
  <c r="G34" i="88"/>
  <c r="F34" i="88"/>
  <c r="E34" i="88"/>
  <c r="G33" i="88"/>
  <c r="F33" i="88"/>
  <c r="E33" i="88"/>
  <c r="G32" i="88"/>
  <c r="F32" i="88"/>
  <c r="E32" i="88"/>
  <c r="H31" i="88"/>
  <c r="H30" i="88"/>
  <c r="G29" i="88"/>
  <c r="F29" i="88"/>
  <c r="E29" i="88"/>
  <c r="H28" i="88"/>
  <c r="H27" i="88"/>
  <c r="G26" i="88"/>
  <c r="F26" i="88"/>
  <c r="E26" i="88"/>
  <c r="H25" i="88"/>
  <c r="H24" i="88"/>
  <c r="G22" i="88"/>
  <c r="F22" i="88"/>
  <c r="E22" i="88"/>
  <c r="G21" i="88"/>
  <c r="F21" i="88"/>
  <c r="E21" i="88"/>
  <c r="G20" i="88"/>
  <c r="F20" i="88"/>
  <c r="E20" i="88"/>
  <c r="H19" i="88"/>
  <c r="H18" i="88"/>
  <c r="G17" i="88"/>
  <c r="F17" i="88"/>
  <c r="E17" i="88"/>
  <c r="H16" i="88"/>
  <c r="H15" i="88"/>
  <c r="G14" i="88"/>
  <c r="F14" i="88"/>
  <c r="E14" i="88"/>
  <c r="H13" i="88"/>
  <c r="H12" i="88"/>
  <c r="G11" i="88"/>
  <c r="F11" i="88"/>
  <c r="E11" i="88"/>
  <c r="H10" i="88"/>
  <c r="H9" i="88"/>
  <c r="G8" i="88"/>
  <c r="F8" i="88"/>
  <c r="E8" i="88"/>
  <c r="H7" i="88"/>
  <c r="H6" i="88"/>
  <c r="H196" i="88" l="1"/>
  <c r="H194" i="88"/>
  <c r="G23" i="88"/>
  <c r="H161" i="88"/>
  <c r="H186" i="88"/>
  <c r="E191" i="88"/>
  <c r="H56" i="88"/>
  <c r="H203" i="88"/>
  <c r="H170" i="88"/>
  <c r="H29" i="88"/>
  <c r="E35" i="88"/>
  <c r="H158" i="88"/>
  <c r="G200" i="88"/>
  <c r="H44" i="88"/>
  <c r="H14" i="88"/>
  <c r="H68" i="88"/>
  <c r="F180" i="88"/>
  <c r="G191" i="88"/>
  <c r="H187" i="88"/>
  <c r="H188" i="88" s="1"/>
  <c r="H167" i="88"/>
  <c r="H146" i="88"/>
  <c r="H125" i="88"/>
  <c r="H119" i="88"/>
  <c r="H113" i="88"/>
  <c r="H107" i="88"/>
  <c r="H101" i="88"/>
  <c r="H95" i="88"/>
  <c r="H71" i="88"/>
  <c r="H53" i="88"/>
  <c r="H50" i="88"/>
  <c r="H47" i="88"/>
  <c r="H41" i="88"/>
  <c r="H20" i="88"/>
  <c r="H17" i="88"/>
  <c r="G61" i="88"/>
  <c r="H75" i="88"/>
  <c r="F189" i="88"/>
  <c r="H189" i="88" s="1"/>
  <c r="H195" i="88"/>
  <c r="H197" i="88" s="1"/>
  <c r="F198" i="88"/>
  <c r="H198" i="88" s="1"/>
  <c r="H21" i="88"/>
  <c r="F23" i="88"/>
  <c r="H209" i="88"/>
  <c r="H206" i="88"/>
  <c r="H219" i="88"/>
  <c r="H176" i="88"/>
  <c r="H178" i="88"/>
  <c r="G181" i="88"/>
  <c r="F179" i="88"/>
  <c r="H155" i="88"/>
  <c r="E181" i="88"/>
  <c r="G180" i="88"/>
  <c r="H143" i="88"/>
  <c r="H177" i="88"/>
  <c r="G179" i="88"/>
  <c r="H134" i="88"/>
  <c r="H89" i="88"/>
  <c r="F137" i="88"/>
  <c r="H83" i="88"/>
  <c r="H135" i="88"/>
  <c r="H74" i="88"/>
  <c r="H78" i="88"/>
  <c r="H76" i="88"/>
  <c r="H65" i="88"/>
  <c r="H38" i="88"/>
  <c r="H57" i="88"/>
  <c r="E59" i="88"/>
  <c r="G35" i="88"/>
  <c r="H32" i="88"/>
  <c r="F60" i="88"/>
  <c r="H26" i="88"/>
  <c r="H33" i="88"/>
  <c r="F35" i="88"/>
  <c r="H11" i="88"/>
  <c r="I11" i="88" s="1"/>
  <c r="E23" i="88"/>
  <c r="H8" i="88"/>
  <c r="H136" i="88"/>
  <c r="E137" i="88"/>
  <c r="H217" i="88"/>
  <c r="G80" i="88"/>
  <c r="F61" i="88"/>
  <c r="E200" i="88"/>
  <c r="H22" i="88"/>
  <c r="G60" i="88"/>
  <c r="E80" i="88"/>
  <c r="G77" i="88"/>
  <c r="H92" i="88"/>
  <c r="H104" i="88"/>
  <c r="H116" i="88"/>
  <c r="H128" i="88"/>
  <c r="E179" i="88"/>
  <c r="F199" i="88"/>
  <c r="H199" i="88" s="1"/>
  <c r="E218" i="88"/>
  <c r="G221" i="88"/>
  <c r="H58" i="88"/>
  <c r="F80" i="88"/>
  <c r="H79" i="88"/>
  <c r="H140" i="88"/>
  <c r="H152" i="88"/>
  <c r="E180" i="88"/>
  <c r="H185" i="88"/>
  <c r="H190" i="88"/>
  <c r="H191" i="88" s="1"/>
  <c r="H34" i="88"/>
  <c r="E60" i="88"/>
  <c r="G59" i="88"/>
  <c r="H86" i="88"/>
  <c r="H98" i="88"/>
  <c r="H110" i="88"/>
  <c r="H122" i="88"/>
  <c r="F197" i="88"/>
  <c r="F221" i="88"/>
  <c r="E220" i="88"/>
  <c r="F181" i="88"/>
  <c r="E188" i="88"/>
  <c r="G197" i="88"/>
  <c r="F218" i="88"/>
  <c r="E61" i="88"/>
  <c r="E77" i="88"/>
  <c r="G137" i="88"/>
  <c r="F188" i="88"/>
  <c r="H210" i="88"/>
  <c r="H212" i="88" s="1"/>
  <c r="G212" i="88"/>
  <c r="G218" i="88"/>
  <c r="F59" i="88"/>
  <c r="F77" i="88"/>
  <c r="G188" i="88"/>
  <c r="E197" i="88"/>
  <c r="F191" i="88" l="1"/>
  <c r="F200" i="88"/>
  <c r="F222" i="88"/>
  <c r="G223" i="88"/>
  <c r="F182" i="88"/>
  <c r="H77" i="88"/>
  <c r="E62" i="88"/>
  <c r="H59" i="88"/>
  <c r="H23" i="88"/>
  <c r="H216" i="88"/>
  <c r="H218" i="88" s="1"/>
  <c r="G182" i="88"/>
  <c r="H179" i="88"/>
  <c r="H180" i="88"/>
  <c r="G222" i="88"/>
  <c r="E223" i="88"/>
  <c r="H137" i="88"/>
  <c r="H80" i="88"/>
  <c r="H35" i="88"/>
  <c r="H61" i="88"/>
  <c r="H60" i="88"/>
  <c r="E222" i="88"/>
  <c r="G62" i="88"/>
  <c r="H200" i="88"/>
  <c r="F62" i="88"/>
  <c r="F223" i="88"/>
  <c r="H220" i="88"/>
  <c r="H221" i="88" s="1"/>
  <c r="E221" i="88"/>
  <c r="H181" i="88"/>
  <c r="E182" i="88"/>
  <c r="F224" i="88" l="1"/>
  <c r="G224" i="88"/>
  <c r="H222" i="88"/>
  <c r="E224" i="88"/>
  <c r="H182" i="88"/>
  <c r="H223" i="88"/>
  <c r="H62" i="88"/>
  <c r="H224" i="88" l="1"/>
  <c r="F48" i="47" l="1"/>
  <c r="F12" i="47"/>
  <c r="G12" i="47" s="1"/>
  <c r="E7" i="47"/>
  <c r="D7" i="47"/>
  <c r="F7" i="47" l="1"/>
  <c r="G7" i="47" s="1"/>
  <c r="D21" i="10" l="1"/>
  <c r="D19" i="10"/>
  <c r="D9" i="10"/>
  <c r="D22" i="10" s="1"/>
  <c r="F27" i="47" l="1"/>
  <c r="F23" i="47"/>
  <c r="G23" i="47" s="1"/>
  <c r="D51" i="47" l="1"/>
  <c r="F58" i="47"/>
  <c r="G58" i="47" s="1"/>
  <c r="F54" i="47"/>
  <c r="G54" i="47" s="1"/>
  <c r="F55" i="47"/>
  <c r="G55" i="47" s="1"/>
  <c r="D32" i="47"/>
  <c r="E26" i="47"/>
  <c r="D26" i="47"/>
  <c r="D31" i="47" l="1"/>
  <c r="F26" i="47"/>
  <c r="G88" i="78"/>
  <c r="G91" i="78" s="1"/>
  <c r="F88" i="78"/>
  <c r="F91" i="78" s="1"/>
  <c r="E88" i="78"/>
  <c r="E91" i="78" s="1"/>
  <c r="G87" i="78"/>
  <c r="G90" i="78" s="1"/>
  <c r="F87" i="78"/>
  <c r="F90" i="78" s="1"/>
  <c r="E87" i="78"/>
  <c r="E90" i="78" s="1"/>
  <c r="G86" i="78"/>
  <c r="F86" i="78"/>
  <c r="E86" i="78"/>
  <c r="H85" i="78"/>
  <c r="H86" i="78" s="1"/>
  <c r="H84" i="78"/>
  <c r="G83" i="78"/>
  <c r="F83" i="78"/>
  <c r="E83" i="78"/>
  <c r="H82" i="78"/>
  <c r="H81" i="78"/>
  <c r="G80" i="78"/>
  <c r="F80" i="78"/>
  <c r="E80" i="78"/>
  <c r="H79" i="78"/>
  <c r="H78" i="78"/>
  <c r="G73" i="78"/>
  <c r="G76" i="78" s="1"/>
  <c r="F76" i="78"/>
  <c r="E73" i="78"/>
  <c r="E76" i="78" s="1"/>
  <c r="G72" i="78"/>
  <c r="G75" i="78" s="1"/>
  <c r="F75" i="78"/>
  <c r="E72" i="78"/>
  <c r="E75" i="78" s="1"/>
  <c r="G71" i="78"/>
  <c r="F71" i="78"/>
  <c r="E71" i="78"/>
  <c r="H70" i="78"/>
  <c r="H69" i="78"/>
  <c r="G65" i="78"/>
  <c r="F65" i="78"/>
  <c r="E65" i="78"/>
  <c r="H64" i="78"/>
  <c r="H63" i="78"/>
  <c r="G62" i="78"/>
  <c r="F62" i="78"/>
  <c r="E62" i="78"/>
  <c r="H61" i="78"/>
  <c r="H60" i="78"/>
  <c r="G55" i="78"/>
  <c r="F55" i="78"/>
  <c r="F58" i="78" s="1"/>
  <c r="E55" i="78"/>
  <c r="E58" i="78" s="1"/>
  <c r="G54" i="78"/>
  <c r="F54" i="78"/>
  <c r="F57" i="78" s="1"/>
  <c r="E54" i="78"/>
  <c r="E57" i="78" s="1"/>
  <c r="G53" i="78"/>
  <c r="F53" i="78"/>
  <c r="E53" i="78"/>
  <c r="H52" i="78"/>
  <c r="H51" i="78"/>
  <c r="G50" i="78"/>
  <c r="F50" i="78"/>
  <c r="E50" i="78"/>
  <c r="H49" i="78"/>
  <c r="H48" i="78"/>
  <c r="G43" i="78"/>
  <c r="G46" i="78" s="1"/>
  <c r="F43" i="78"/>
  <c r="F46" i="78" s="1"/>
  <c r="E43" i="78"/>
  <c r="E46" i="78" s="1"/>
  <c r="G42" i="78"/>
  <c r="F42" i="78"/>
  <c r="F45" i="78" s="1"/>
  <c r="E42" i="78"/>
  <c r="E45" i="78" s="1"/>
  <c r="G41" i="78"/>
  <c r="F41" i="78"/>
  <c r="E41" i="78"/>
  <c r="H40" i="78"/>
  <c r="H39" i="78"/>
  <c r="G38" i="78"/>
  <c r="F38" i="78"/>
  <c r="E38" i="78"/>
  <c r="H37" i="78"/>
  <c r="H36" i="78"/>
  <c r="G31" i="78"/>
  <c r="F31" i="78"/>
  <c r="F34" i="78" s="1"/>
  <c r="E31" i="78"/>
  <c r="E34" i="78" s="1"/>
  <c r="G30" i="78"/>
  <c r="F30" i="78"/>
  <c r="F33" i="78" s="1"/>
  <c r="E30" i="78"/>
  <c r="E33" i="78" s="1"/>
  <c r="G29" i="78"/>
  <c r="F29" i="78"/>
  <c r="E29" i="78"/>
  <c r="H28" i="78"/>
  <c r="H27" i="78"/>
  <c r="G26" i="78"/>
  <c r="F26" i="78"/>
  <c r="E26" i="78"/>
  <c r="H25" i="78"/>
  <c r="H24" i="78"/>
  <c r="G19" i="78"/>
  <c r="G22" i="78" s="1"/>
  <c r="F19" i="78"/>
  <c r="F22" i="78" s="1"/>
  <c r="E19" i="78"/>
  <c r="E22" i="78" s="1"/>
  <c r="G18" i="78"/>
  <c r="G21" i="78" s="1"/>
  <c r="F18" i="78"/>
  <c r="F21" i="78" s="1"/>
  <c r="E18" i="78"/>
  <c r="E21" i="78" s="1"/>
  <c r="G17" i="78"/>
  <c r="F17" i="78"/>
  <c r="E17" i="78"/>
  <c r="H16" i="78"/>
  <c r="H15" i="78"/>
  <c r="G14" i="78"/>
  <c r="F14" i="78"/>
  <c r="E14" i="78"/>
  <c r="H13" i="78"/>
  <c r="H12" i="78"/>
  <c r="G11" i="78"/>
  <c r="F11" i="78"/>
  <c r="E11" i="78"/>
  <c r="H10" i="78"/>
  <c r="H9" i="78"/>
  <c r="G8" i="78"/>
  <c r="F8" i="78"/>
  <c r="E8" i="78"/>
  <c r="H7" i="78"/>
  <c r="H6" i="78"/>
  <c r="G89" i="78" l="1"/>
  <c r="H42" i="78"/>
  <c r="G45" i="78"/>
  <c r="H45" i="78" s="1"/>
  <c r="H83" i="78"/>
  <c r="H14" i="78"/>
  <c r="F47" i="78"/>
  <c r="H80" i="78"/>
  <c r="G32" i="78"/>
  <c r="H43" i="78"/>
  <c r="H44" i="78" s="1"/>
  <c r="E89" i="78"/>
  <c r="H17" i="78"/>
  <c r="H62" i="78"/>
  <c r="H90" i="78"/>
  <c r="H50" i="78"/>
  <c r="F59" i="78"/>
  <c r="H8" i="78"/>
  <c r="H18" i="78"/>
  <c r="H88" i="78"/>
  <c r="H46" i="78"/>
  <c r="F92" i="78"/>
  <c r="H87" i="78"/>
  <c r="H71" i="78"/>
  <c r="F93" i="78"/>
  <c r="H65" i="78"/>
  <c r="F77" i="78"/>
  <c r="H38" i="78"/>
  <c r="H29" i="78"/>
  <c r="H30" i="78"/>
  <c r="H26" i="78"/>
  <c r="H11" i="78"/>
  <c r="G23" i="78"/>
  <c r="F94" i="78"/>
  <c r="F23" i="78"/>
  <c r="H22" i="78"/>
  <c r="G33" i="78"/>
  <c r="E47" i="78"/>
  <c r="E59" i="78"/>
  <c r="E92" i="78"/>
  <c r="H91" i="78"/>
  <c r="H31" i="78"/>
  <c r="G34" i="78"/>
  <c r="H53" i="78"/>
  <c r="E77" i="78"/>
  <c r="H76" i="78"/>
  <c r="H19" i="78"/>
  <c r="H21" i="78"/>
  <c r="E35" i="78"/>
  <c r="G58" i="78"/>
  <c r="H58" i="78" s="1"/>
  <c r="G56" i="78"/>
  <c r="H55" i="78"/>
  <c r="H75" i="78"/>
  <c r="G92" i="78"/>
  <c r="H41" i="78"/>
  <c r="E93" i="78"/>
  <c r="E94" i="78"/>
  <c r="E23" i="78"/>
  <c r="G20" i="78"/>
  <c r="F35" i="78"/>
  <c r="G44" i="78"/>
  <c r="H54" i="78"/>
  <c r="G57" i="78"/>
  <c r="H57" i="78" s="1"/>
  <c r="G77" i="78"/>
  <c r="F74" i="78"/>
  <c r="E20" i="78"/>
  <c r="E32" i="78"/>
  <c r="E44" i="78"/>
  <c r="E56" i="78"/>
  <c r="G74" i="78"/>
  <c r="F20" i="78"/>
  <c r="F32" i="78"/>
  <c r="F44" i="78"/>
  <c r="F56" i="78"/>
  <c r="H72" i="78"/>
  <c r="H73" i="78"/>
  <c r="F89" i="78"/>
  <c r="E74" i="78"/>
  <c r="H92" i="78" l="1"/>
  <c r="G35" i="78"/>
  <c r="H34" i="78"/>
  <c r="H56" i="78"/>
  <c r="H89" i="78"/>
  <c r="H20" i="78"/>
  <c r="G93" i="78"/>
  <c r="H32" i="78"/>
  <c r="G47" i="78"/>
  <c r="F95" i="78"/>
  <c r="H74" i="78"/>
  <c r="H77" i="78"/>
  <c r="H59" i="78"/>
  <c r="H33" i="78"/>
  <c r="H94" i="78"/>
  <c r="H23" i="78"/>
  <c r="G94" i="78"/>
  <c r="E95" i="78"/>
  <c r="G59" i="78"/>
  <c r="H47" i="78"/>
  <c r="G95" i="78" l="1"/>
  <c r="H35" i="78"/>
  <c r="H93" i="78"/>
  <c r="H95" i="78" s="1"/>
  <c r="F73" i="47" l="1"/>
  <c r="F41" i="47"/>
  <c r="E51" i="47"/>
  <c r="E32" i="47" l="1"/>
  <c r="E13" i="47" l="1"/>
  <c r="C20" i="13" l="1"/>
  <c r="B10" i="59"/>
  <c r="C11" i="9" l="1"/>
  <c r="F76" i="47" l="1"/>
  <c r="F75" i="47"/>
  <c r="G75" i="47" s="1"/>
  <c r="G73" i="47" l="1"/>
  <c r="F46" i="47"/>
  <c r="G46" i="47" s="1"/>
  <c r="F38" i="47"/>
  <c r="G38" i="47" s="1"/>
  <c r="C16" i="9"/>
  <c r="C13" i="9"/>
  <c r="C8" i="9"/>
  <c r="C47" i="13"/>
  <c r="E17" i="47"/>
  <c r="E25" i="47"/>
  <c r="E66" i="47"/>
  <c r="E65" i="47" s="1"/>
  <c r="E69" i="47"/>
  <c r="E68" i="47" s="1"/>
  <c r="E71" i="47"/>
  <c r="D13" i="47"/>
  <c r="D17" i="47"/>
  <c r="D25" i="47"/>
  <c r="F63" i="47"/>
  <c r="G63" i="47" s="1"/>
  <c r="F62" i="47"/>
  <c r="G62" i="47" s="1"/>
  <c r="F57" i="47"/>
  <c r="F29" i="47"/>
  <c r="G29" i="47" s="1"/>
  <c r="F24" i="47"/>
  <c r="G24" i="47" s="1"/>
  <c r="F30" i="47"/>
  <c r="G30" i="47" s="1"/>
  <c r="C8" i="13"/>
  <c r="D66" i="47"/>
  <c r="D65" i="47" s="1"/>
  <c r="D69" i="47"/>
  <c r="D68" i="47" s="1"/>
  <c r="D71" i="47"/>
  <c r="C41" i="13"/>
  <c r="C35" i="13"/>
  <c r="F11" i="47"/>
  <c r="G11" i="47" s="1"/>
  <c r="F10" i="47"/>
  <c r="G10" i="47" s="1"/>
  <c r="F9" i="47"/>
  <c r="G9" i="47" s="1"/>
  <c r="F8" i="47"/>
  <c r="G8" i="47" s="1"/>
  <c r="F74" i="47"/>
  <c r="G74" i="47" s="1"/>
  <c r="G72" i="47"/>
  <c r="F70" i="47"/>
  <c r="G70" i="47" s="1"/>
  <c r="F67" i="47"/>
  <c r="G67" i="47" s="1"/>
  <c r="F64" i="47"/>
  <c r="G64" i="47" s="1"/>
  <c r="F61" i="47"/>
  <c r="G61" i="47" s="1"/>
  <c r="F60" i="47"/>
  <c r="G60" i="47" s="1"/>
  <c r="F59" i="47"/>
  <c r="G59" i="47" s="1"/>
  <c r="F56" i="47"/>
  <c r="G56" i="47" s="1"/>
  <c r="F53" i="47"/>
  <c r="G53" i="47" s="1"/>
  <c r="F52" i="47"/>
  <c r="G52" i="47" s="1"/>
  <c r="F51" i="47"/>
  <c r="G51" i="47" s="1"/>
  <c r="F50" i="47"/>
  <c r="G50" i="47" s="1"/>
  <c r="F47" i="47"/>
  <c r="G47" i="47" s="1"/>
  <c r="F45" i="47"/>
  <c r="G45" i="47" s="1"/>
  <c r="F44" i="47"/>
  <c r="G44" i="47" s="1"/>
  <c r="F43" i="47"/>
  <c r="G43" i="47" s="1"/>
  <c r="F42" i="47"/>
  <c r="G42" i="47" s="1"/>
  <c r="F40" i="47"/>
  <c r="G40" i="47" s="1"/>
  <c r="F39" i="47"/>
  <c r="G39" i="47" s="1"/>
  <c r="F37" i="47"/>
  <c r="G37" i="47" s="1"/>
  <c r="F36" i="47"/>
  <c r="G36" i="47" s="1"/>
  <c r="F35" i="47"/>
  <c r="G35" i="47" s="1"/>
  <c r="F34" i="47"/>
  <c r="G34" i="47" s="1"/>
  <c r="F33" i="47"/>
  <c r="G33" i="47" s="1"/>
  <c r="F28" i="47"/>
  <c r="G28" i="47" s="1"/>
  <c r="F22" i="47"/>
  <c r="G22" i="47" s="1"/>
  <c r="F21" i="47"/>
  <c r="G21" i="47" s="1"/>
  <c r="F20" i="47"/>
  <c r="G20" i="47" s="1"/>
  <c r="F19" i="47"/>
  <c r="G19" i="47" s="1"/>
  <c r="F18" i="47"/>
  <c r="G18" i="47" s="1"/>
  <c r="F16" i="47"/>
  <c r="G16" i="47" s="1"/>
  <c r="F15" i="47"/>
  <c r="G15" i="47" s="1"/>
  <c r="F14" i="47"/>
  <c r="G14" i="47" s="1"/>
  <c r="F40" i="46"/>
  <c r="G40" i="46" s="1"/>
  <c r="F39" i="46"/>
  <c r="G39" i="46" s="1"/>
  <c r="C17" i="9" l="1"/>
  <c r="F66" i="47"/>
  <c r="G66" i="47" s="1"/>
  <c r="F69" i="47"/>
  <c r="G69" i="47" s="1"/>
  <c r="D6" i="47"/>
  <c r="D5" i="47" s="1"/>
  <c r="F71" i="47"/>
  <c r="G71" i="47" s="1"/>
  <c r="F17" i="47"/>
  <c r="G17" i="47" s="1"/>
  <c r="G26" i="47"/>
  <c r="F25" i="47"/>
  <c r="G25" i="47" s="1"/>
  <c r="E6" i="47"/>
  <c r="E5" i="47" s="1"/>
  <c r="F32" i="47"/>
  <c r="G32" i="47" s="1"/>
  <c r="E31" i="47"/>
  <c r="F65" i="47"/>
  <c r="G65" i="47" s="1"/>
  <c r="F13" i="47"/>
  <c r="G13" i="47" s="1"/>
  <c r="F68" i="47"/>
  <c r="G68" i="47" s="1"/>
  <c r="F5" i="47" l="1"/>
  <c r="G5" i="47" s="1"/>
  <c r="F6" i="47"/>
  <c r="G6" i="47" s="1"/>
  <c r="F31" i="47"/>
  <c r="G31" i="4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59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 xml:space="preserve">전용조서
</t>
        </r>
        <r>
          <rPr>
            <sz val="9"/>
            <color indexed="81"/>
            <rFont val="Tahoma"/>
            <family val="2"/>
          </rPr>
          <t>15,825,000(</t>
        </r>
        <r>
          <rPr>
            <sz val="9"/>
            <color indexed="81"/>
            <rFont val="돋움"/>
            <family val="3"/>
            <charset val="129"/>
          </rPr>
          <t>골든타임</t>
        </r>
        <r>
          <rPr>
            <sz val="9"/>
            <color indexed="81"/>
            <rFont val="Tahoma"/>
            <family val="2"/>
          </rPr>
          <t>)-1,440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소외계층</t>
        </r>
        <r>
          <rPr>
            <sz val="9"/>
            <color indexed="81"/>
            <rFont val="Tahoma"/>
            <family val="2"/>
          </rPr>
          <t xml:space="preserve">)=15,823,560
</t>
        </r>
      </text>
    </comment>
    <comment ref="K6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이자수입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전용조서</t>
        </r>
        <r>
          <rPr>
            <sz val="9"/>
            <color indexed="81"/>
            <rFont val="Tahoma"/>
            <family val="2"/>
          </rPr>
          <t xml:space="preserve"> 1,440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K7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골든타임</t>
        </r>
        <r>
          <rPr>
            <sz val="9"/>
            <color indexed="81"/>
            <rFont val="Tahoma"/>
            <family val="2"/>
          </rPr>
          <t xml:space="preserve"> 4,800,000</t>
        </r>
        <r>
          <rPr>
            <sz val="9"/>
            <color indexed="81"/>
            <rFont val="돋움"/>
            <family val="3"/>
            <charset val="129"/>
          </rPr>
          <t xml:space="preserve">원
</t>
        </r>
      </text>
    </comment>
    <comment ref="L7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잔액</t>
        </r>
        <r>
          <rPr>
            <b/>
            <sz val="9"/>
            <color indexed="81"/>
            <rFont val="Tahoma"/>
            <family val="2"/>
          </rPr>
          <t xml:space="preserve"> 3,047,87846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+ </t>
        </r>
        <r>
          <rPr>
            <b/>
            <sz val="9"/>
            <color indexed="81"/>
            <rFont val="돋움"/>
            <family val="3"/>
            <charset val="129"/>
          </rPr>
          <t>이자</t>
        </r>
        <r>
          <rPr>
            <b/>
            <sz val="9"/>
            <color indexed="81"/>
            <rFont val="Tahoma"/>
            <family val="2"/>
          </rPr>
          <t xml:space="preserve"> 208,731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+</t>
        </r>
        <r>
          <rPr>
            <b/>
            <sz val="9"/>
            <color indexed="81"/>
            <rFont val="돋움"/>
            <family val="3"/>
            <charset val="129"/>
          </rPr>
          <t>울주군건강도우미</t>
        </r>
        <r>
          <rPr>
            <b/>
            <sz val="9"/>
            <color indexed="81"/>
            <rFont val="Tahoma"/>
            <family val="2"/>
          </rPr>
          <t xml:space="preserve"> 5,100,083+</t>
        </r>
        <r>
          <rPr>
            <b/>
            <sz val="9"/>
            <color indexed="81"/>
            <rFont val="돋움"/>
            <family val="3"/>
            <charset val="129"/>
          </rPr>
          <t>이자</t>
        </r>
        <r>
          <rPr>
            <b/>
            <sz val="9"/>
            <color indexed="81"/>
            <rFont val="Tahoma"/>
            <family val="2"/>
          </rPr>
          <t xml:space="preserve"> 9,628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2" authorId="0" shapeId="0" xr:uid="{00000000-0006-0000-1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농협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인터넷뱅킹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기간설정해서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출금조회하기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<sst xmlns="http://schemas.openxmlformats.org/spreadsheetml/2006/main" count="12793" uniqueCount="3000">
  <si>
    <t>증감(B)-(A)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</si>
  <si>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</si>
  <si>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</si>
  <si>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</si>
  <si>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금액</t>
    <phoneticPr fontId="15" type="noConversion"/>
  </si>
  <si>
    <t>비율(%)</t>
    <phoneticPr fontId="15" type="noConversion"/>
  </si>
  <si>
    <t>사업수입</t>
    <phoneticPr fontId="15" type="noConversion"/>
  </si>
  <si>
    <t>소계</t>
    <phoneticPr fontId="15" type="noConversion"/>
  </si>
  <si>
    <t>인건비</t>
    <phoneticPr fontId="15" type="noConversion"/>
  </si>
  <si>
    <t>급여</t>
    <phoneticPr fontId="15" type="noConversion"/>
  </si>
  <si>
    <t>제수당</t>
    <phoneticPr fontId="15" type="noConversion"/>
  </si>
  <si>
    <t>퇴직적립금</t>
    <phoneticPr fontId="15" type="noConversion"/>
  </si>
  <si>
    <t>기타사업수입</t>
    <phoneticPr fontId="15" type="noConversion"/>
  </si>
  <si>
    <t>기관운영비</t>
    <phoneticPr fontId="15" type="noConversion"/>
  </si>
  <si>
    <t>수입</t>
    <phoneticPr fontId="15" type="noConversion"/>
  </si>
  <si>
    <t>직책보조비</t>
    <phoneticPr fontId="15" type="noConversion"/>
  </si>
  <si>
    <t>시도보조금</t>
    <phoneticPr fontId="15" type="noConversion"/>
  </si>
  <si>
    <t>회의비</t>
    <phoneticPr fontId="15" type="noConversion"/>
  </si>
  <si>
    <t>후원금</t>
    <phoneticPr fontId="15" type="noConversion"/>
  </si>
  <si>
    <t>공공요금</t>
    <phoneticPr fontId="15" type="noConversion"/>
  </si>
  <si>
    <t>전입금</t>
    <phoneticPr fontId="15" type="noConversion"/>
  </si>
  <si>
    <t>재산</t>
    <phoneticPr fontId="15" type="noConversion"/>
  </si>
  <si>
    <t>이월금</t>
    <phoneticPr fontId="15" type="noConversion"/>
  </si>
  <si>
    <t>조성비</t>
    <phoneticPr fontId="15" type="noConversion"/>
  </si>
  <si>
    <t>시설비</t>
    <phoneticPr fontId="15" type="noConversion"/>
  </si>
  <si>
    <t>자산취득비</t>
    <phoneticPr fontId="15" type="noConversion"/>
  </si>
  <si>
    <t>시설장비유지비</t>
    <phoneticPr fontId="15" type="noConversion"/>
  </si>
  <si>
    <t>잡수입</t>
    <phoneticPr fontId="15" type="noConversion"/>
  </si>
  <si>
    <t>불용품매각대</t>
    <phoneticPr fontId="15" type="noConversion"/>
  </si>
  <si>
    <t>직업재활</t>
    <phoneticPr fontId="15" type="noConversion"/>
  </si>
  <si>
    <t>사회심리재활</t>
    <phoneticPr fontId="15" type="noConversion"/>
  </si>
  <si>
    <t>재가복지</t>
    <phoneticPr fontId="15" type="noConversion"/>
  </si>
  <si>
    <t>장학금사업</t>
    <phoneticPr fontId="15" type="noConversion"/>
  </si>
  <si>
    <t>외부지원</t>
    <phoneticPr fontId="15" type="noConversion"/>
  </si>
  <si>
    <t>과년도</t>
    <phoneticPr fontId="15" type="noConversion"/>
  </si>
  <si>
    <t>과년도지출</t>
    <phoneticPr fontId="15" type="noConversion"/>
  </si>
  <si>
    <t>잡지출</t>
    <phoneticPr fontId="15" type="noConversion"/>
  </si>
  <si>
    <t>예비비</t>
    <phoneticPr fontId="15" type="noConversion"/>
  </si>
  <si>
    <t>순번</t>
  </si>
  <si>
    <t>후원자 구분</t>
  </si>
  <si>
    <t>후원자</t>
  </si>
  <si>
    <t>내역</t>
  </si>
  <si>
    <t>품명</t>
  </si>
  <si>
    <t>비고</t>
  </si>
  <si>
    <t>비영리</t>
  </si>
  <si>
    <t>기타</t>
  </si>
  <si>
    <t>모금자</t>
  </si>
  <si>
    <t>기부금</t>
  </si>
  <si>
    <t>금액</t>
  </si>
  <si>
    <t>법인</t>
  </si>
  <si>
    <t>내용</t>
  </si>
  <si>
    <t>기관</t>
  </si>
  <si>
    <t>단체</t>
  </si>
  <si>
    <t>구분</t>
  </si>
  <si>
    <t>여부</t>
  </si>
  <si>
    <t>지역사회후원품</t>
  </si>
  <si>
    <t>주식</t>
  </si>
  <si>
    <t>포</t>
  </si>
  <si>
    <t>부식</t>
  </si>
  <si>
    <t>Kg</t>
  </si>
  <si>
    <t>식</t>
  </si>
  <si>
    <t>간식</t>
  </si>
  <si>
    <t>되</t>
  </si>
  <si>
    <t>김재식</t>
  </si>
  <si>
    <t>개</t>
  </si>
  <si>
    <t>상자</t>
  </si>
  <si>
    <t>대</t>
  </si>
  <si>
    <t>장</t>
  </si>
  <si>
    <t>유재국</t>
  </si>
  <si>
    <t>김태남</t>
  </si>
  <si>
    <t>양효형</t>
  </si>
  <si>
    <t>의류</t>
  </si>
  <si>
    <t>사용일자</t>
  </si>
  <si>
    <t>사용내역</t>
  </si>
  <si>
    <t>- 인건비,사업비,관리운영비</t>
    <phoneticPr fontId="15" type="noConversion"/>
  </si>
  <si>
    <t>예 비 비 사 용 조 서</t>
    <phoneticPr fontId="15" type="noConversion"/>
  </si>
  <si>
    <t>과 목 전 용 조 서</t>
    <phoneticPr fontId="15" type="noConversion"/>
  </si>
  <si>
    <t>03004</t>
  </si>
  <si>
    <t>1800*1200</t>
  </si>
  <si>
    <t>- 직책보조비(관장,사무국장,팀장)</t>
    <phoneticPr fontId="15" type="noConversion"/>
  </si>
  <si>
    <t>기획운영지원팀</t>
  </si>
  <si>
    <t>역량강화지원팀</t>
  </si>
  <si>
    <t>01016</t>
  </si>
  <si>
    <t>상담/지역연계팀</t>
  </si>
  <si>
    <t>STA-5000</t>
  </si>
  <si>
    <t>2층 체력단련실</t>
  </si>
  <si>
    <t>영남통상 256-0773</t>
  </si>
  <si>
    <t>영남통상(010-9484-6500)</t>
  </si>
  <si>
    <t>FR-165M</t>
  </si>
  <si>
    <t>대형내장고</t>
  </si>
  <si>
    <t>라셀르LD-1143RF</t>
  </si>
  <si>
    <t>현대냉동ENG 227-8233</t>
  </si>
  <si>
    <t>비 품 명 : 소독기[1029]</t>
  </si>
  <si>
    <t>도마소독기</t>
  </si>
  <si>
    <t>550×590×1270</t>
  </si>
  <si>
    <t>컵소독기</t>
  </si>
  <si>
    <t>500×400×520</t>
  </si>
  <si>
    <t>시설장비유지비(213)</t>
    <phoneticPr fontId="15" type="noConversion"/>
  </si>
  <si>
    <t>제수당(112)</t>
    <phoneticPr fontId="15" type="noConversion"/>
  </si>
  <si>
    <t>(32)</t>
    <phoneticPr fontId="15" type="noConversion"/>
  </si>
  <si>
    <t>순위</t>
    <phoneticPr fontId="15" type="noConversion"/>
  </si>
  <si>
    <t>지급총액</t>
    <phoneticPr fontId="15" type="noConversion"/>
  </si>
  <si>
    <t>가족수당</t>
    <phoneticPr fontId="15" type="noConversion"/>
  </si>
  <si>
    <t>사무비</t>
    <phoneticPr fontId="15" type="noConversion"/>
  </si>
  <si>
    <t>전용사유</t>
    <phoneticPr fontId="15" type="noConversion"/>
  </si>
  <si>
    <t>전용내역</t>
    <phoneticPr fontId="15" type="noConversion"/>
  </si>
  <si>
    <t>- 전년도이월금(후원금,장학기금,외부지원 후원금)</t>
    <phoneticPr fontId="15" type="noConversion"/>
  </si>
  <si>
    <t>반환금</t>
    <phoneticPr fontId="15" type="noConversion"/>
  </si>
  <si>
    <t>반환금(712)</t>
    <phoneticPr fontId="15" type="noConversion"/>
  </si>
  <si>
    <t>(단위:천원)</t>
    <phoneticPr fontId="15" type="noConversion"/>
  </si>
  <si>
    <t>비고</t>
    <phoneticPr fontId="15" type="noConversion"/>
  </si>
  <si>
    <t>결산</t>
    <phoneticPr fontId="15" type="noConversion"/>
  </si>
  <si>
    <t>계</t>
    <phoneticPr fontId="15" type="noConversion"/>
  </si>
  <si>
    <t>생필품</t>
  </si>
  <si>
    <t>합계</t>
    <phoneticPr fontId="15" type="noConversion"/>
  </si>
  <si>
    <t>상담실</t>
  </si>
  <si>
    <t>i5</t>
  </si>
  <si>
    <t>한양씽크(276-7085)기능보강</t>
  </si>
  <si>
    <t>휴게실공사</t>
  </si>
  <si>
    <t>휴게실용의자</t>
  </si>
  <si>
    <t>3층 휴게실</t>
  </si>
  <si>
    <t>한양씽크(276-7085 기능보강)</t>
  </si>
  <si>
    <t>상담실공사</t>
  </si>
  <si>
    <t>상담자용</t>
  </si>
  <si>
    <t>내담자용</t>
  </si>
  <si>
    <t>03005</t>
  </si>
  <si>
    <t xml:space="preserve">로1인3치1주3통21정1점1 </t>
  </si>
  <si>
    <t>400*500(3단서랍장)</t>
  </si>
  <si>
    <t>창성디엔지(265-1412)</t>
  </si>
  <si>
    <t>1800*900</t>
  </si>
  <si>
    <t>신일벽걸이선풍기</t>
  </si>
  <si>
    <t>SIF-16WCY</t>
  </si>
  <si>
    <t>식당주방, 물리치료실</t>
  </si>
  <si>
    <t>오피스넥스(267-8288)</t>
  </si>
  <si>
    <t>내역</t>
    <phoneticPr fontId="15" type="noConversion"/>
  </si>
  <si>
    <t>증감</t>
    <phoneticPr fontId="15" type="noConversion"/>
  </si>
  <si>
    <t>구분</t>
    <phoneticPr fontId="15" type="noConversion"/>
  </si>
  <si>
    <t>자원개발</t>
    <phoneticPr fontId="15" type="noConversion"/>
  </si>
  <si>
    <t>헬스키퍼</t>
    <phoneticPr fontId="15" type="noConversion"/>
  </si>
  <si>
    <t>여성장애인</t>
    <phoneticPr fontId="15" type="noConversion"/>
  </si>
  <si>
    <t>사업비</t>
    <phoneticPr fontId="15" type="noConversion"/>
  </si>
  <si>
    <t xml:space="preserve">                             구분
 성명</t>
    <phoneticPr fontId="15" type="noConversion"/>
  </si>
  <si>
    <t>당해연도 지급액</t>
    <phoneticPr fontId="15" type="noConversion"/>
  </si>
  <si>
    <t>가은미</t>
  </si>
  <si>
    <t>이창훈</t>
  </si>
  <si>
    <t>오정미</t>
  </si>
  <si>
    <t>이병희</t>
  </si>
  <si>
    <t>문건구</t>
  </si>
  <si>
    <t>김봉선</t>
  </si>
  <si>
    <t>박경균</t>
  </si>
  <si>
    <t>정영현</t>
  </si>
  <si>
    <t>박종욱</t>
  </si>
  <si>
    <t>(2) 울산광역시시각장애인복지관 결산 세입내역</t>
    <phoneticPr fontId="15" type="noConversion"/>
  </si>
  <si>
    <t>(01)</t>
    <phoneticPr fontId="15" type="noConversion"/>
  </si>
  <si>
    <t>(11)</t>
    <phoneticPr fontId="15" type="noConversion"/>
  </si>
  <si>
    <t>(03)</t>
    <phoneticPr fontId="15" type="noConversion"/>
  </si>
  <si>
    <t>수입(31)</t>
    <phoneticPr fontId="15" type="noConversion"/>
  </si>
  <si>
    <t>기타보조금(314)</t>
    <phoneticPr fontId="15" type="noConversion"/>
  </si>
  <si>
    <t>(04)</t>
    <phoneticPr fontId="15" type="noConversion"/>
  </si>
  <si>
    <t>수입(41)</t>
    <phoneticPr fontId="15" type="noConversion"/>
  </si>
  <si>
    <t>지정후원금수입(411)</t>
    <phoneticPr fontId="15" type="noConversion"/>
  </si>
  <si>
    <t>비지정후원금수입(412)</t>
    <phoneticPr fontId="15" type="noConversion"/>
  </si>
  <si>
    <t>(06)</t>
    <phoneticPr fontId="15" type="noConversion"/>
  </si>
  <si>
    <t>(61)</t>
    <phoneticPr fontId="15" type="noConversion"/>
  </si>
  <si>
    <t>법인전입금(611)</t>
    <phoneticPr fontId="15" type="noConversion"/>
  </si>
  <si>
    <t>- 법인전입금</t>
    <phoneticPr fontId="15" type="noConversion"/>
  </si>
  <si>
    <t>(07)</t>
    <phoneticPr fontId="15" type="noConversion"/>
  </si>
  <si>
    <t>(71)</t>
    <phoneticPr fontId="15" type="noConversion"/>
  </si>
  <si>
    <t>전년도이월금(711)</t>
    <phoneticPr fontId="15" type="noConversion"/>
  </si>
  <si>
    <t>(08)</t>
    <phoneticPr fontId="15" type="noConversion"/>
  </si>
  <si>
    <t>(81)</t>
    <phoneticPr fontId="15" type="noConversion"/>
  </si>
  <si>
    <t>불용품매각대(811)</t>
    <phoneticPr fontId="15" type="noConversion"/>
  </si>
  <si>
    <t>기타예금이자수입(812)</t>
    <phoneticPr fontId="15" type="noConversion"/>
  </si>
  <si>
    <t>기타잡수입(813)</t>
    <phoneticPr fontId="15" type="noConversion"/>
  </si>
  <si>
    <t>- 복지관운영 보조금</t>
    <phoneticPr fontId="15" type="noConversion"/>
  </si>
  <si>
    <t>- 비지정후원금수입</t>
    <phoneticPr fontId="15" type="noConversion"/>
  </si>
  <si>
    <t>- 예금이자수입</t>
    <phoneticPr fontId="15" type="noConversion"/>
  </si>
  <si>
    <t>- 퇴직적립금,충당금</t>
    <phoneticPr fontId="15" type="noConversion"/>
  </si>
  <si>
    <t>사용처</t>
  </si>
  <si>
    <t>식당</t>
  </si>
  <si>
    <t>안내데스크</t>
  </si>
  <si>
    <t>1998.1.17</t>
  </si>
  <si>
    <t>헬스키퍼
파견사업</t>
    <phoneticPr fontId="15" type="noConversion"/>
  </si>
  <si>
    <t>090-0011-5622-21</t>
    <phoneticPr fontId="15" type="noConversion"/>
  </si>
  <si>
    <t>301-0123-3666-31</t>
    <phoneticPr fontId="15" type="noConversion"/>
  </si>
  <si>
    <t>정보제공</t>
  </si>
  <si>
    <t>사회교육</t>
  </si>
  <si>
    <t>장학금사업</t>
  </si>
  <si>
    <t>비 품 명 : 컴퓨터[1001]</t>
  </si>
  <si>
    <t>발생일자</t>
  </si>
  <si>
    <t>적요</t>
  </si>
  <si>
    <t>규격</t>
  </si>
  <si>
    <t>수불</t>
  </si>
  <si>
    <t>현재량</t>
  </si>
  <si>
    <t>단위</t>
  </si>
  <si>
    <t>금액(구입가)</t>
  </si>
  <si>
    <t>물품위치(사용자명)</t>
  </si>
  <si>
    <t>품목번호</t>
  </si>
  <si>
    <t>내구연한</t>
  </si>
  <si>
    <t>구입 및 기증처</t>
  </si>
  <si>
    <t>현재부서</t>
  </si>
  <si>
    <t>수량</t>
  </si>
  <si>
    <t>단가</t>
  </si>
  <si>
    <t>대여</t>
  </si>
  <si>
    <t>처분</t>
  </si>
  <si>
    <t>회수</t>
  </si>
  <si>
    <t>기증</t>
  </si>
  <si>
    <t>삼성</t>
  </si>
  <si>
    <t>인쇄실</t>
  </si>
  <si>
    <t>04004</t>
  </si>
  <si>
    <t>3 년</t>
  </si>
  <si>
    <t>구입</t>
  </si>
  <si>
    <t>01008</t>
  </si>
  <si>
    <t>사무실</t>
  </si>
  <si>
    <t>01009</t>
  </si>
  <si>
    <t>나라장터</t>
  </si>
  <si>
    <t>지하</t>
  </si>
  <si>
    <t>01010</t>
  </si>
  <si>
    <t>5 년</t>
  </si>
  <si>
    <t>성주컴퓨터</t>
  </si>
  <si>
    <t>2층 사무실</t>
  </si>
  <si>
    <t>01011</t>
  </si>
  <si>
    <t>GOLIF1530ZO-A</t>
  </si>
  <si>
    <t>04005</t>
  </si>
  <si>
    <t>01012</t>
  </si>
  <si>
    <t>01013</t>
  </si>
  <si>
    <t>나라장터(삼보)</t>
  </si>
  <si>
    <t xml:space="preserve">수수료 별도 </t>
  </si>
  <si>
    <t>01014</t>
  </si>
  <si>
    <t>I3 LG컴퓨터(나라장터)</t>
  </si>
  <si>
    <t>미들</t>
  </si>
  <si>
    <t>01015</t>
  </si>
  <si>
    <t>LG전자(나라장터)</t>
  </si>
  <si>
    <t>비 품 명 : 프린터[1002]</t>
  </si>
  <si>
    <t>01003</t>
  </si>
  <si>
    <t>01005</t>
  </si>
  <si>
    <t>01006</t>
  </si>
  <si>
    <t>레이저프린터(칼라)</t>
  </si>
  <si>
    <t>Canon CN/LBP7660Cdn</t>
  </si>
  <si>
    <t>통합사무실</t>
  </si>
  <si>
    <t>01007</t>
  </si>
  <si>
    <t>조달구입</t>
  </si>
  <si>
    <t>비 품 명 : 사무책상[1003]</t>
  </si>
  <si>
    <t>01001</t>
  </si>
  <si>
    <t>월드OA사무가구</t>
  </si>
  <si>
    <t>국장용책상</t>
  </si>
  <si>
    <t>1800*750*730</t>
  </si>
  <si>
    <t>사무국장</t>
  </si>
  <si>
    <t>01002</t>
  </si>
  <si>
    <t>월드OA 사무가구</t>
  </si>
  <si>
    <t>팀원용</t>
  </si>
  <si>
    <t>1200*750*730</t>
  </si>
  <si>
    <t>팀장용</t>
  </si>
  <si>
    <t>1500*750*730</t>
  </si>
  <si>
    <t>녹음실책상</t>
  </si>
  <si>
    <t>950*450*730</t>
  </si>
  <si>
    <t>04001</t>
  </si>
  <si>
    <t>04002</t>
  </si>
  <si>
    <t>03001</t>
  </si>
  <si>
    <t>비에스퍼니처</t>
  </si>
  <si>
    <t>헬스키퍼파견사업</t>
  </si>
  <si>
    <t>800×800×730</t>
  </si>
  <si>
    <t>북구, 남구, 동구, 시노인</t>
  </si>
  <si>
    <t>물리치료 3호점</t>
  </si>
  <si>
    <t>04006</t>
  </si>
  <si>
    <t>Guru 울산전시장</t>
  </si>
  <si>
    <t>700*600*720</t>
  </si>
  <si>
    <t>문수실버복지관</t>
  </si>
  <si>
    <t>04007</t>
  </si>
  <si>
    <t>울산전시장</t>
  </si>
  <si>
    <t>800*500*720</t>
  </si>
  <si>
    <t>울장복(헬퍼)</t>
  </si>
  <si>
    <t>04008</t>
  </si>
  <si>
    <t>동양기업</t>
  </si>
  <si>
    <t>비 품 명 : 의자[1004]</t>
  </si>
  <si>
    <t>02001</t>
  </si>
  <si>
    <t>N</t>
  </si>
  <si>
    <t>개인</t>
  </si>
  <si>
    <t>비영리법인</t>
  </si>
  <si>
    <t>상품권</t>
  </si>
  <si>
    <t>대회의실</t>
  </si>
  <si>
    <t>이미용실</t>
  </si>
  <si>
    <t>03002</t>
  </si>
  <si>
    <t>03003</t>
  </si>
  <si>
    <t>헬스키퍼파견사업(치료용의자)</t>
  </si>
  <si>
    <t>430?×450</t>
  </si>
  <si>
    <t>남구 동구 북구 시노인</t>
  </si>
  <si>
    <t>04003</t>
  </si>
  <si>
    <t>630*600*890</t>
  </si>
  <si>
    <t>570*530*800</t>
  </si>
  <si>
    <t>안마용 의자</t>
  </si>
  <si>
    <t>119*58*38</t>
  </si>
  <si>
    <t>본점</t>
  </si>
  <si>
    <t xml:space="preserve">고려종합의료기상사 </t>
  </si>
  <si>
    <t>500*540*820</t>
  </si>
  <si>
    <t>창성디앤지</t>
  </si>
  <si>
    <t>녹음실 듀오백코리아(나라장터)</t>
  </si>
  <si>
    <t>480*532*980</t>
  </si>
  <si>
    <t>녹음실</t>
  </si>
  <si>
    <t>04009</t>
  </si>
  <si>
    <t>듀오백코리아(나라장터)</t>
  </si>
  <si>
    <t>비 품 명 : 서랍[1005]</t>
  </si>
  <si>
    <t>2단서랍</t>
  </si>
  <si>
    <t>400*480*600</t>
  </si>
  <si>
    <t>치료1 사무5</t>
  </si>
  <si>
    <t>3단서랍</t>
  </si>
  <si>
    <t>비 품 명 : 쇼파[1006]</t>
  </si>
  <si>
    <t>관장실</t>
  </si>
  <si>
    <t>1715*730*800</t>
  </si>
  <si>
    <t>비 품 명 : 탁자[1007]</t>
  </si>
  <si>
    <t>원탁테이블</t>
  </si>
  <si>
    <t>원탁1900*730</t>
  </si>
  <si>
    <t>01004</t>
  </si>
  <si>
    <t>보성가구</t>
  </si>
  <si>
    <t>4층 대회의실</t>
  </si>
  <si>
    <t>1800*900*720</t>
  </si>
  <si>
    <t>비 품 명 : 캐비넷[1008]</t>
  </si>
  <si>
    <t>OA캐비넷</t>
  </si>
  <si>
    <t>800*400*1800</t>
  </si>
  <si>
    <t xml:space="preserve"> 년</t>
  </si>
  <si>
    <t>비 품 명 : 에어컨[1009]</t>
  </si>
  <si>
    <t>정기예금</t>
    <phoneticPr fontId="15" type="noConversion"/>
  </si>
  <si>
    <t>장학기금</t>
    <phoneticPr fontId="15" type="noConversion"/>
  </si>
  <si>
    <t>보통예금</t>
    <phoneticPr fontId="15" type="noConversion"/>
  </si>
  <si>
    <t>농협</t>
    <phoneticPr fontId="15" type="noConversion"/>
  </si>
  <si>
    <t>376-01-031051</t>
    <phoneticPr fontId="15" type="noConversion"/>
  </si>
  <si>
    <t>이미용</t>
    <phoneticPr fontId="15" type="noConversion"/>
  </si>
  <si>
    <t>이미용사업수입</t>
    <phoneticPr fontId="15" type="noConversion"/>
  </si>
  <si>
    <t>식권판매</t>
    <phoneticPr fontId="15" type="noConversion"/>
  </si>
  <si>
    <t>식권판매(비장애인,장애인)</t>
    <phoneticPr fontId="15" type="noConversion"/>
  </si>
  <si>
    <t>실습지도</t>
    <phoneticPr fontId="15" type="noConversion"/>
  </si>
  <si>
    <t>프로그램운영</t>
    <phoneticPr fontId="15" type="noConversion"/>
  </si>
  <si>
    <t>[별지 제18호 서식] &lt;개정 1998.1.7&gt;</t>
    <phoneticPr fontId="15" type="noConversion"/>
  </si>
  <si>
    <t>수령일</t>
    <phoneticPr fontId="15" type="noConversion"/>
  </si>
  <si>
    <t>보조구분</t>
    <phoneticPr fontId="15" type="noConversion"/>
  </si>
  <si>
    <t>보조내역</t>
    <phoneticPr fontId="15" type="noConversion"/>
  </si>
  <si>
    <t>보조기관</t>
    <phoneticPr fontId="15" type="noConversion"/>
  </si>
  <si>
    <t>산출기초</t>
    <phoneticPr fontId="15" type="noConversion"/>
  </si>
  <si>
    <t>울산광역시</t>
    <phoneticPr fontId="15" type="noConversion"/>
  </si>
  <si>
    <t xml:space="preserve">합  계 </t>
    <phoneticPr fontId="15" type="noConversion"/>
  </si>
  <si>
    <t xml:space="preserve">총  계 </t>
    <phoneticPr fontId="15" type="noConversion"/>
  </si>
  <si>
    <t>정 부 보 조 금 명 세 서</t>
    <phoneticPr fontId="15" type="noConversion"/>
  </si>
  <si>
    <t>[별지 제20호 서식]</t>
    <phoneticPr fontId="15" type="noConversion"/>
  </si>
  <si>
    <t>산출내역</t>
    <phoneticPr fontId="15" type="noConversion"/>
  </si>
  <si>
    <t>사회보험부담금</t>
    <phoneticPr fontId="15" type="noConversion"/>
  </si>
  <si>
    <t>총계</t>
    <phoneticPr fontId="15" type="noConversion"/>
  </si>
  <si>
    <t>업 무 추 진 비 명 세 서</t>
    <phoneticPr fontId="15" type="noConversion"/>
  </si>
  <si>
    <t>직책보조비(관장,사무국장,팀장)</t>
    <phoneticPr fontId="15" type="noConversion"/>
  </si>
  <si>
    <t>운 영 비 명 세 서</t>
    <phoneticPr fontId="15" type="noConversion"/>
  </si>
  <si>
    <t>재 산 조 성 비 명 세 서</t>
    <phoneticPr fontId="15" type="noConversion"/>
  </si>
  <si>
    <t>(단위:원)</t>
    <phoneticPr fontId="15" type="noConversion"/>
  </si>
  <si>
    <t>기능보강사업</t>
    <phoneticPr fontId="15" type="noConversion"/>
  </si>
  <si>
    <t>과 년 도 지 출 명 세 서</t>
    <phoneticPr fontId="15" type="noConversion"/>
  </si>
  <si>
    <t>잡 지 출 명 세 서</t>
    <phoneticPr fontId="15" type="noConversion"/>
  </si>
  <si>
    <t>반 환 금 명 세 서</t>
    <phoneticPr fontId="15" type="noConversion"/>
  </si>
  <si>
    <t>벽걸이</t>
  </si>
  <si>
    <t>영남유통</t>
  </si>
  <si>
    <t>비 품 명 : 선풍기[1010]</t>
  </si>
  <si>
    <t>FW-1635</t>
  </si>
  <si>
    <t>체력단련실3</t>
  </si>
  <si>
    <t>벽걸이형선풍기</t>
  </si>
  <si>
    <t>신일SF-16WBK</t>
  </si>
  <si>
    <t>사무실4,안내1</t>
  </si>
  <si>
    <t>전자랜드</t>
  </si>
  <si>
    <t>비 품 명 : 책장[1011]</t>
  </si>
  <si>
    <t>비 품 명 : 발언대[1013]</t>
  </si>
  <si>
    <t>목재발언대</t>
  </si>
  <si>
    <t>900*600*1250</t>
  </si>
  <si>
    <t>비 품 명 : 사회대[1014]</t>
  </si>
  <si>
    <t>목재사회대</t>
  </si>
  <si>
    <t>600*400*1150</t>
  </si>
  <si>
    <t>비 품 명 : 엠프[1017]</t>
  </si>
  <si>
    <t>실내방송</t>
  </si>
  <si>
    <t>200W</t>
  </si>
  <si>
    <t>태봉전기통신</t>
  </si>
  <si>
    <t>체력단련실방송용</t>
  </si>
  <si>
    <t>120W</t>
  </si>
  <si>
    <t>체력단련실</t>
  </si>
  <si>
    <t>대회의실 방송용(멀티P.A 콤비네이션)</t>
  </si>
  <si>
    <t>SYSTEM-2240(INTER M)</t>
  </si>
  <si>
    <t>대회의실(방송실)</t>
  </si>
  <si>
    <t>루트 앤 루트</t>
  </si>
  <si>
    <t>이동식 엠프 스피커</t>
  </si>
  <si>
    <t>프린스전자(PWA-8100)</t>
  </si>
  <si>
    <t>취미실</t>
  </si>
  <si>
    <t>우영악기사</t>
  </si>
  <si>
    <t>비 품 명 : 러닝머신[1019]</t>
  </si>
  <si>
    <t>러닝머신</t>
  </si>
  <si>
    <t>헬스라이프</t>
  </si>
  <si>
    <t>비 품 명 : 좌식자전거[1020]</t>
  </si>
  <si>
    <t>비 품 명 : 벨트마사지[1022]</t>
  </si>
  <si>
    <t>벨트마사지</t>
  </si>
  <si>
    <t>950*520*960</t>
  </si>
  <si>
    <t>개관비품</t>
  </si>
  <si>
    <t>비 품 명 : 가슴운동기[1024]</t>
  </si>
  <si>
    <t>비 품 명 : 냉장고[1026]</t>
  </si>
  <si>
    <t>FE-A083H</t>
  </si>
  <si>
    <t>(주)하이마트 신정지점</t>
  </si>
  <si>
    <t>483*1162*573</t>
  </si>
  <si>
    <t>삼성디지털 프라자 태화점</t>
  </si>
  <si>
    <t>4층 식당</t>
  </si>
  <si>
    <t>05001</t>
  </si>
  <si>
    <t>인 건 비 명 세 서</t>
    <phoneticPr fontId="15" type="noConversion"/>
  </si>
  <si>
    <t>사 업 비 명 세 서</t>
    <phoneticPr fontId="15" type="noConversion"/>
  </si>
  <si>
    <t>현 금 및 예 금 명 세 서</t>
    <phoneticPr fontId="15" type="noConversion"/>
  </si>
  <si>
    <t>퇴직금 추계액 및 퇴직적립금 명세서</t>
    <phoneticPr fontId="15" type="noConversion"/>
  </si>
  <si>
    <t>(1) 총괄</t>
    <phoneticPr fontId="15" type="noConversion"/>
  </si>
  <si>
    <t>현재잔액</t>
    <phoneticPr fontId="15" type="noConversion"/>
  </si>
  <si>
    <t>비고</t>
    <phoneticPr fontId="15" type="noConversion"/>
  </si>
  <si>
    <t>당해연도 적립금</t>
    <phoneticPr fontId="15" type="noConversion"/>
  </si>
  <si>
    <t>과목</t>
    <phoneticPr fontId="15" type="noConversion"/>
  </si>
  <si>
    <t>전년도
이월금</t>
    <phoneticPr fontId="15" type="noConversion"/>
  </si>
  <si>
    <t>당해연도증가액</t>
    <phoneticPr fontId="15" type="noConversion"/>
  </si>
  <si>
    <t>당해연도
감소액</t>
    <phoneticPr fontId="15" type="noConversion"/>
  </si>
  <si>
    <t>적립금</t>
    <phoneticPr fontId="15" type="noConversion"/>
  </si>
  <si>
    <t>이자</t>
    <phoneticPr fontId="15" type="noConversion"/>
  </si>
  <si>
    <t>금액</t>
    <phoneticPr fontId="15" type="noConversion"/>
  </si>
  <si>
    <t>사용일자</t>
    <phoneticPr fontId="15" type="noConversion"/>
  </si>
  <si>
    <t>사유</t>
    <phoneticPr fontId="15" type="noConversion"/>
  </si>
  <si>
    <t>사용내역</t>
    <phoneticPr fontId="15" type="noConversion"/>
  </si>
  <si>
    <t>예금종류</t>
    <phoneticPr fontId="15" type="noConversion"/>
  </si>
  <si>
    <t>예치은행</t>
    <phoneticPr fontId="15" type="noConversion"/>
  </si>
  <si>
    <t>계좌번호</t>
    <phoneticPr fontId="15" type="noConversion"/>
  </si>
  <si>
    <t>공란</t>
    <phoneticPr fontId="15" type="noConversion"/>
  </si>
  <si>
    <t>공란</t>
    <phoneticPr fontId="15" type="noConversion"/>
  </si>
  <si>
    <t>사업종류</t>
    <phoneticPr fontId="15" type="noConversion"/>
  </si>
  <si>
    <t>전  용
연월일</t>
    <phoneticPr fontId="15" type="noConversion"/>
  </si>
  <si>
    <t>예산액
(1)</t>
    <phoneticPr fontId="15" type="noConversion"/>
  </si>
  <si>
    <t>전용액
(2)</t>
    <phoneticPr fontId="15" type="noConversion"/>
  </si>
  <si>
    <t>예산현액
(1+2=3)</t>
    <phoneticPr fontId="15" type="noConversion"/>
  </si>
  <si>
    <t>자산취득비(212)</t>
    <phoneticPr fontId="15" type="noConversion"/>
  </si>
  <si>
    <t>[별지 제7호 서식]</t>
    <phoneticPr fontId="15" type="noConversion"/>
  </si>
  <si>
    <t>[별지 제6호 서식]</t>
    <phoneticPr fontId="15" type="noConversion"/>
  </si>
  <si>
    <t>[별지 제8호 서식] &lt;개정 1998.1.7&gt;</t>
    <phoneticPr fontId="15" type="noConversion"/>
  </si>
  <si>
    <t>사 업 수 입 명 세 서</t>
    <phoneticPr fontId="15" type="noConversion"/>
  </si>
  <si>
    <t>[별지 제17호 서식]</t>
    <phoneticPr fontId="15" type="noConversion"/>
  </si>
  <si>
    <t>[별지 제21호 서식]</t>
    <phoneticPr fontId="15" type="noConversion"/>
  </si>
  <si>
    <t>[별지 제22호 서식]</t>
    <phoneticPr fontId="15" type="noConversion"/>
  </si>
  <si>
    <t>과  목</t>
    <phoneticPr fontId="15" type="noConversion"/>
  </si>
  <si>
    <t>(3) 울산광역시시각장애인복지관 결산 세출내역</t>
    <phoneticPr fontId="15" type="noConversion"/>
  </si>
  <si>
    <t>산출근거</t>
    <phoneticPr fontId="15" type="noConversion"/>
  </si>
  <si>
    <t>급여(111)</t>
    <phoneticPr fontId="15" type="noConversion"/>
  </si>
  <si>
    <t>- 기본급</t>
    <phoneticPr fontId="15" type="noConversion"/>
  </si>
  <si>
    <t>(12)</t>
    <phoneticPr fontId="15" type="noConversion"/>
  </si>
  <si>
    <t>기관운영비(121)</t>
    <phoneticPr fontId="15" type="noConversion"/>
  </si>
  <si>
    <t>- 기관운영비</t>
    <phoneticPr fontId="15" type="noConversion"/>
  </si>
  <si>
    <t>직책보조비(122)</t>
    <phoneticPr fontId="15" type="noConversion"/>
  </si>
  <si>
    <t>회의비(123)</t>
    <phoneticPr fontId="15" type="noConversion"/>
  </si>
  <si>
    <t>(13)</t>
    <phoneticPr fontId="15" type="noConversion"/>
  </si>
  <si>
    <t>여비(131)</t>
    <phoneticPr fontId="15" type="noConversion"/>
  </si>
  <si>
    <t>수용비및
수수료(132)</t>
    <phoneticPr fontId="15" type="noConversion"/>
  </si>
  <si>
    <t>공공요금(133)</t>
    <phoneticPr fontId="15" type="noConversion"/>
  </si>
  <si>
    <t>제세공과금(134)</t>
    <phoneticPr fontId="15" type="noConversion"/>
  </si>
  <si>
    <t>차량비(135)</t>
    <phoneticPr fontId="15" type="noConversion"/>
  </si>
  <si>
    <t>기능보강사업(214)</t>
    <phoneticPr fontId="15" type="noConversion"/>
  </si>
  <si>
    <t>복지관</t>
    <phoneticPr fontId="15" type="noConversion"/>
  </si>
  <si>
    <t>(31)</t>
    <phoneticPr fontId="15" type="noConversion"/>
  </si>
  <si>
    <t>의료재활(312)</t>
    <phoneticPr fontId="15" type="noConversion"/>
  </si>
  <si>
    <t>교육재활(313)</t>
    <phoneticPr fontId="15" type="noConversion"/>
  </si>
  <si>
    <t>직업재활(314)</t>
    <phoneticPr fontId="15" type="noConversion"/>
  </si>
  <si>
    <t>정보제공(318)</t>
    <phoneticPr fontId="15" type="noConversion"/>
  </si>
  <si>
    <t>사회교육(31A)</t>
    <phoneticPr fontId="15" type="noConversion"/>
  </si>
  <si>
    <t>조사연구(31D)</t>
    <phoneticPr fontId="15" type="noConversion"/>
  </si>
  <si>
    <t>(41)</t>
    <phoneticPr fontId="15" type="noConversion"/>
  </si>
  <si>
    <t>과년도지출(411)</t>
    <phoneticPr fontId="15" type="noConversion"/>
  </si>
  <si>
    <t>잡지출(611)</t>
    <phoneticPr fontId="15" type="noConversion"/>
  </si>
  <si>
    <t>장학금사업(31I)</t>
    <phoneticPr fontId="15" type="noConversion"/>
  </si>
  <si>
    <t>사회심리재활(315)</t>
    <phoneticPr fontId="15" type="noConversion"/>
  </si>
  <si>
    <t>지역사회자원개발(31B)</t>
    <phoneticPr fontId="15" type="noConversion"/>
  </si>
  <si>
    <t>헬스키퍼파견사업(31F)</t>
    <phoneticPr fontId="15" type="noConversion"/>
  </si>
  <si>
    <t>운영비(보조금)</t>
    <phoneticPr fontId="15" type="noConversion"/>
  </si>
  <si>
    <t>376-01-026234</t>
    <phoneticPr fontId="15" type="noConversion"/>
  </si>
  <si>
    <t>운영비(자부담)</t>
    <phoneticPr fontId="15" type="noConversion"/>
  </si>
  <si>
    <t>301-0073-1946-41</t>
    <phoneticPr fontId="15" type="noConversion"/>
  </si>
  <si>
    <t>후원금①</t>
    <phoneticPr fontId="15" type="noConversion"/>
  </si>
  <si>
    <t>376-01-026263</t>
    <phoneticPr fontId="15" type="noConversion"/>
  </si>
  <si>
    <t>후원금②</t>
    <phoneticPr fontId="15" type="noConversion"/>
  </si>
  <si>
    <t>376-01-029228</t>
    <phoneticPr fontId="15" type="noConversion"/>
  </si>
  <si>
    <t>퇴직연금</t>
    <phoneticPr fontId="15" type="noConversion"/>
  </si>
  <si>
    <t>376-90-000207</t>
    <phoneticPr fontId="15" type="noConversion"/>
  </si>
  <si>
    <t>예비비(711)</t>
    <phoneticPr fontId="15" type="noConversion"/>
  </si>
  <si>
    <t>이소아</t>
    <phoneticPr fontId="15" type="noConversion"/>
  </si>
  <si>
    <t>김명선</t>
    <phoneticPr fontId="15" type="noConversion"/>
  </si>
  <si>
    <t>최주희</t>
    <phoneticPr fontId="15" type="noConversion"/>
  </si>
  <si>
    <t>충당금</t>
    <phoneticPr fontId="15" type="noConversion"/>
  </si>
  <si>
    <t>합계</t>
    <phoneticPr fontId="15" type="noConversion"/>
  </si>
  <si>
    <t>㈜ 합계 금액은 퇴직적립금 지출액과 일치하여야 한다.</t>
    <phoneticPr fontId="15" type="noConversion"/>
  </si>
  <si>
    <t>(단위:원)</t>
    <phoneticPr fontId="15" type="noConversion"/>
  </si>
  <si>
    <t xml:space="preserve">     구분
성명</t>
    <phoneticPr fontId="15" type="noConversion"/>
  </si>
  <si>
    <t>퇴직금추계액
①</t>
    <phoneticPr fontId="15" type="noConversion"/>
  </si>
  <si>
    <t>국민연금
전환금②</t>
    <phoneticPr fontId="15" type="noConversion"/>
  </si>
  <si>
    <t>실지급추계액
(①-②=③)</t>
    <phoneticPr fontId="15" type="noConversion"/>
  </si>
  <si>
    <t>현재적립액</t>
    <phoneticPr fontId="15" type="noConversion"/>
  </si>
  <si>
    <t>공란</t>
    <phoneticPr fontId="15" type="noConversion"/>
  </si>
  <si>
    <t>정보화기능개선사업(기능보강)</t>
  </si>
  <si>
    <t>IBM X3300 M4</t>
  </si>
  <si>
    <t>01017</t>
  </si>
  <si>
    <t>엔컴051)988-0003</t>
  </si>
  <si>
    <t>i3 4130</t>
  </si>
  <si>
    <t>01018</t>
  </si>
  <si>
    <t>주연테크(070-7600-3222)</t>
  </si>
  <si>
    <t>ARS서버</t>
  </si>
  <si>
    <t>i53570(3.20GHZ)</t>
  </si>
  <si>
    <t>(주)태길기연 02-865-2114</t>
  </si>
  <si>
    <t>녹음실, 3층자원봉사자실</t>
  </si>
  <si>
    <t>3층보조기기대여실</t>
  </si>
  <si>
    <t>안내데스크 공사물품</t>
  </si>
  <si>
    <t>1000×600×720</t>
  </si>
  <si>
    <t>인쇄실 책상</t>
  </si>
  <si>
    <t>1550*1000*720</t>
  </si>
  <si>
    <t>04010</t>
  </si>
  <si>
    <t>인쇄실환경개선</t>
  </si>
  <si>
    <t>1900*1000*720</t>
  </si>
  <si>
    <t>04011</t>
  </si>
  <si>
    <t>1400*1000*720</t>
  </si>
  <si>
    <t>04012</t>
  </si>
  <si>
    <t>2050×150 AC-102</t>
  </si>
  <si>
    <t>조달구입 대회의실의자</t>
  </si>
  <si>
    <t>460*530*740</t>
  </si>
  <si>
    <t>기영포맥스(창성265-1412)</t>
  </si>
  <si>
    <t>벽걸이형</t>
  </si>
  <si>
    <t>SQ117BBW</t>
  </si>
  <si>
    <t>4층 식당주방</t>
  </si>
  <si>
    <t>스마트 시스템공조(298-8990)</t>
  </si>
  <si>
    <t>1350*250*1170</t>
  </si>
  <si>
    <t>2400*350*1700</t>
  </si>
  <si>
    <t>1070*350*1700</t>
  </si>
  <si>
    <t>지압물리치료실</t>
  </si>
  <si>
    <t>제조사</t>
    <phoneticPr fontId="15" type="noConversion"/>
  </si>
  <si>
    <t>역량강화사업수입</t>
    <phoneticPr fontId="15" type="noConversion"/>
  </si>
  <si>
    <t>식당운영사업수입</t>
    <phoneticPr fontId="15" type="noConversion"/>
  </si>
  <si>
    <t>시설대관비</t>
    <phoneticPr fontId="15" type="noConversion"/>
  </si>
  <si>
    <t>프로그램사업수입</t>
    <phoneticPr fontId="15" type="noConversion"/>
  </si>
  <si>
    <t>이월사업비</t>
    <phoneticPr fontId="15" type="noConversion"/>
  </si>
  <si>
    <t>사업비반납</t>
    <phoneticPr fontId="15" type="noConversion"/>
  </si>
  <si>
    <t>프로그램사업수입(111)</t>
    <phoneticPr fontId="15" type="noConversion"/>
  </si>
  <si>
    <t>식당운영사업수입(113)</t>
    <phoneticPr fontId="15" type="noConversion"/>
  </si>
  <si>
    <t>기타사업수입(114)</t>
    <phoneticPr fontId="15" type="noConversion"/>
  </si>
  <si>
    <t>시도보조금(312)</t>
    <phoneticPr fontId="15" type="noConversion"/>
  </si>
  <si>
    <t>법인전입금(후원금)(612)</t>
    <phoneticPr fontId="15" type="noConversion"/>
  </si>
  <si>
    <t>전년도이월금(후원금)(712)</t>
    <phoneticPr fontId="15" type="noConversion"/>
  </si>
  <si>
    <t>- 식권판매</t>
    <phoneticPr fontId="15" type="noConversion"/>
  </si>
  <si>
    <t>- 건강보험,장기요양보험,국민연금,고용보험,산재보험</t>
    <phoneticPr fontId="15" type="noConversion"/>
  </si>
  <si>
    <t>재가복지(316)</t>
    <phoneticPr fontId="15" type="noConversion"/>
  </si>
  <si>
    <t>기타사업비(31E)</t>
    <phoneticPr fontId="15" type="noConversion"/>
  </si>
  <si>
    <t>계약직</t>
    <phoneticPr fontId="15" type="noConversion"/>
  </si>
  <si>
    <t>총 계</t>
    <phoneticPr fontId="15" type="noConversion"/>
  </si>
  <si>
    <t>보조금</t>
    <phoneticPr fontId="15" type="noConversion"/>
  </si>
  <si>
    <t>업무추진비</t>
    <phoneticPr fontId="15" type="noConversion"/>
  </si>
  <si>
    <t>소계</t>
    <phoneticPr fontId="15" type="noConversion"/>
  </si>
  <si>
    <t>회의비</t>
    <phoneticPr fontId="15" type="noConversion"/>
  </si>
  <si>
    <t>전입금</t>
    <phoneticPr fontId="15" type="noConversion"/>
  </si>
  <si>
    <t>법인전입금</t>
    <phoneticPr fontId="15" type="noConversion"/>
  </si>
  <si>
    <t>재산</t>
    <phoneticPr fontId="15" type="noConversion"/>
  </si>
  <si>
    <t>조성비</t>
    <phoneticPr fontId="15" type="noConversion"/>
  </si>
  <si>
    <t>자산취득비</t>
    <phoneticPr fontId="15" type="noConversion"/>
  </si>
  <si>
    <t>기타잡수입</t>
    <phoneticPr fontId="15" type="noConversion"/>
  </si>
  <si>
    <t>직업재활</t>
    <phoneticPr fontId="15" type="noConversion"/>
  </si>
  <si>
    <t>잡지출</t>
    <phoneticPr fontId="15" type="noConversion"/>
  </si>
  <si>
    <t>운영비</t>
    <phoneticPr fontId="15" type="noConversion"/>
  </si>
  <si>
    <t>여비</t>
    <phoneticPr fontId="15" type="noConversion"/>
  </si>
  <si>
    <t>차량비</t>
    <phoneticPr fontId="15" type="noConversion"/>
  </si>
  <si>
    <t>시설비</t>
    <phoneticPr fontId="15" type="noConversion"/>
  </si>
  <si>
    <t>예비비</t>
    <phoneticPr fontId="15" type="noConversion"/>
  </si>
  <si>
    <t>소계</t>
  </si>
  <si>
    <t>외부지원이월사업비</t>
    <phoneticPr fontId="15" type="noConversion"/>
  </si>
  <si>
    <t>예산</t>
    <phoneticPr fontId="15" type="noConversion"/>
  </si>
  <si>
    <t>(단위:천원)</t>
    <phoneticPr fontId="15" type="noConversion"/>
  </si>
  <si>
    <t>기관운영 외</t>
    <phoneticPr fontId="15" type="noConversion"/>
  </si>
  <si>
    <t>출장비 외</t>
    <phoneticPr fontId="15" type="noConversion"/>
  </si>
  <si>
    <t>회의비 외</t>
    <phoneticPr fontId="15" type="noConversion"/>
  </si>
  <si>
    <t>사무용품구입 외</t>
    <phoneticPr fontId="15" type="noConversion"/>
  </si>
  <si>
    <t>수용비 및
수수료</t>
    <phoneticPr fontId="15" type="noConversion"/>
  </si>
  <si>
    <t>전기요금 외</t>
    <phoneticPr fontId="15" type="noConversion"/>
  </si>
  <si>
    <t>보험료 외</t>
    <phoneticPr fontId="15" type="noConversion"/>
  </si>
  <si>
    <t>제세공과금</t>
    <phoneticPr fontId="15" type="noConversion"/>
  </si>
  <si>
    <t>유류비 외</t>
    <phoneticPr fontId="15" type="noConversion"/>
  </si>
  <si>
    <t>기타운영비</t>
    <phoneticPr fontId="15" type="noConversion"/>
  </si>
  <si>
    <t>인센티브 외</t>
    <phoneticPr fontId="15" type="noConversion"/>
  </si>
  <si>
    <t>운영금 외</t>
    <phoneticPr fontId="15" type="noConversion"/>
  </si>
  <si>
    <t>이미용 외</t>
    <phoneticPr fontId="15" type="noConversion"/>
  </si>
  <si>
    <t>기초재활 외</t>
    <phoneticPr fontId="15" type="noConversion"/>
  </si>
  <si>
    <t>교육재활</t>
    <phoneticPr fontId="15" type="noConversion"/>
  </si>
  <si>
    <t>사회심리재활</t>
    <phoneticPr fontId="15" type="noConversion"/>
  </si>
  <si>
    <t>노래교실 외</t>
    <phoneticPr fontId="15" type="noConversion"/>
  </si>
  <si>
    <t>여성장애인
교육사업</t>
    <phoneticPr fontId="15" type="noConversion"/>
  </si>
  <si>
    <t>관보발행 외</t>
    <phoneticPr fontId="15" type="noConversion"/>
  </si>
  <si>
    <t>조사연구</t>
    <phoneticPr fontId="15" type="noConversion"/>
  </si>
  <si>
    <t>식당운영 외</t>
    <phoneticPr fontId="15" type="noConversion"/>
  </si>
  <si>
    <t>기타사업비</t>
    <phoneticPr fontId="15" type="noConversion"/>
  </si>
  <si>
    <t>- 불용품매각수입</t>
    <phoneticPr fontId="15" type="noConversion"/>
  </si>
  <si>
    <t>(02)</t>
    <phoneticPr fontId="15" type="noConversion"/>
  </si>
  <si>
    <t>(21)</t>
    <phoneticPr fontId="15" type="noConversion"/>
  </si>
  <si>
    <t>- 가족,위험,시간외,당직수당,효도휴가비,종사자수당</t>
    <phoneticPr fontId="15" type="noConversion"/>
  </si>
  <si>
    <t>인쇄실운영 외</t>
    <phoneticPr fontId="15" type="noConversion"/>
  </si>
  <si>
    <t>- 식당부식비,소모품구입비</t>
    <phoneticPr fontId="15" type="noConversion"/>
  </si>
  <si>
    <t>지역사회후원금</t>
    <phoneticPr fontId="15" type="noConversion"/>
  </si>
  <si>
    <t>재정보조</t>
    <phoneticPr fontId="15" type="noConversion"/>
  </si>
  <si>
    <t>관내 및 관외교육,출장비</t>
    <phoneticPr fontId="15" type="noConversion"/>
  </si>
  <si>
    <t>장학금 지급</t>
    <phoneticPr fontId="15" type="noConversion"/>
  </si>
  <si>
    <t>식당부식비,소모품구입비</t>
    <phoneticPr fontId="15" type="noConversion"/>
  </si>
  <si>
    <t>소외계층</t>
    <phoneticPr fontId="15" type="noConversion"/>
  </si>
  <si>
    <t>(규칙별지 제16호 서식)</t>
    <phoneticPr fontId="15" type="noConversion"/>
  </si>
  <si>
    <t>수량</t>
    <phoneticPr fontId="15" type="noConversion"/>
  </si>
  <si>
    <t>사무실</t>
    <phoneticPr fontId="15" type="noConversion"/>
  </si>
  <si>
    <t>[별지 제27호 서식]</t>
    <phoneticPr fontId="15" type="noConversion"/>
  </si>
  <si>
    <t>재 산 대 장</t>
    <phoneticPr fontId="15" type="noConversion"/>
  </si>
  <si>
    <t>1. 건물</t>
    <phoneticPr fontId="15" type="noConversion"/>
  </si>
  <si>
    <t>일련번호</t>
    <phoneticPr fontId="15" type="noConversion"/>
  </si>
  <si>
    <t>소재지</t>
    <phoneticPr fontId="15" type="noConversion"/>
  </si>
  <si>
    <t>지번</t>
    <phoneticPr fontId="15" type="noConversion"/>
  </si>
  <si>
    <t>구조</t>
    <phoneticPr fontId="15" type="noConversion"/>
  </si>
  <si>
    <t>면적(㎡)</t>
    <phoneticPr fontId="15" type="noConversion"/>
  </si>
  <si>
    <t>취득연월일  
취득원인</t>
    <phoneticPr fontId="15" type="noConversion"/>
  </si>
  <si>
    <t>등기부상의 소유권 
등기연월일</t>
    <phoneticPr fontId="15" type="noConversion"/>
  </si>
  <si>
    <t>용도</t>
    <phoneticPr fontId="15" type="noConversion"/>
  </si>
  <si>
    <t xml:space="preserve">철근콘크리트조 </t>
    <phoneticPr fontId="15" type="noConversion"/>
  </si>
  <si>
    <t>2002.12.18</t>
    <phoneticPr fontId="15" type="noConversion"/>
  </si>
  <si>
    <t>신축</t>
    <phoneticPr fontId="15" type="noConversion"/>
  </si>
  <si>
    <t>지목</t>
    <phoneticPr fontId="15" type="noConversion"/>
  </si>
  <si>
    <t>1997.7.15</t>
    <phoneticPr fontId="15" type="noConversion"/>
  </si>
  <si>
    <t>권리승계</t>
    <phoneticPr fontId="15" type="noConversion"/>
  </si>
  <si>
    <t>가액</t>
    <phoneticPr fontId="15" type="noConversion"/>
  </si>
  <si>
    <t>취득연월일 및 취득원인</t>
    <phoneticPr fontId="15" type="noConversion"/>
  </si>
  <si>
    <t>4. 무형고정자산</t>
    <phoneticPr fontId="15" type="noConversion"/>
  </si>
  <si>
    <t>기채액</t>
    <phoneticPr fontId="15" type="noConversion"/>
  </si>
  <si>
    <t>상환기일</t>
    <phoneticPr fontId="15" type="noConversion"/>
  </si>
  <si>
    <t>01019</t>
  </si>
  <si>
    <t>주연테크</t>
  </si>
  <si>
    <t>01020</t>
  </si>
  <si>
    <t>정상컴테크</t>
  </si>
  <si>
    <t>s-oil 지정기탁사업</t>
  </si>
  <si>
    <t>520*540*820</t>
  </si>
  <si>
    <t>2층 사무실 원탁</t>
  </si>
  <si>
    <t>창성디앤지(265-1412)</t>
  </si>
  <si>
    <t>s oil 지정기탁사업</t>
  </si>
  <si>
    <t>560*540*845</t>
  </si>
  <si>
    <t>3층 재활교육실</t>
  </si>
  <si>
    <t>s-oil 기능보강사업</t>
  </si>
  <si>
    <t>01021</t>
  </si>
  <si>
    <t>대박나(1688-5513)</t>
  </si>
  <si>
    <t>s-oil 공동모금회 지정기탁</t>
  </si>
  <si>
    <t>1800*500*720</t>
  </si>
  <si>
    <t>1200*500*720</t>
  </si>
  <si>
    <t>600*600*720</t>
  </si>
  <si>
    <t>s oil-지정기탁사업(강연대)</t>
  </si>
  <si>
    <t>600*500*1100</t>
  </si>
  <si>
    <t>600*1920*646</t>
  </si>
  <si>
    <t xml:space="preserve">탕비실 </t>
  </si>
  <si>
    <t>롯데하이마트</t>
  </si>
  <si>
    <t>2. 후원품 수입명세서</t>
  </si>
  <si>
    <t>후원품
종류</t>
  </si>
  <si>
    <t>상당금액</t>
  </si>
  <si>
    <t>공공기관</t>
  </si>
  <si>
    <t>민간단체</t>
  </si>
  <si>
    <t>영리법인</t>
  </si>
  <si>
    <t>Y</t>
  </si>
  <si>
    <t>4. 후원물품 사용명세서</t>
  </si>
  <si>
    <t>결연후원
금품여부</t>
  </si>
  <si>
    <t>시도보조금</t>
    <phoneticPr fontId="15" type="noConversion"/>
  </si>
  <si>
    <t>시도보조금</t>
    <phoneticPr fontId="15" type="noConversion"/>
  </si>
  <si>
    <t>연료비</t>
    <phoneticPr fontId="15" type="noConversion"/>
  </si>
  <si>
    <t>난방비</t>
    <phoneticPr fontId="15" type="noConversion"/>
  </si>
  <si>
    <t>난방</t>
    <phoneticPr fontId="15" type="noConversion"/>
  </si>
  <si>
    <t>시설비</t>
    <phoneticPr fontId="15" type="noConversion"/>
  </si>
  <si>
    <t>상담사례관리</t>
    <phoneticPr fontId="15" type="noConversion"/>
  </si>
  <si>
    <t>사례회의 외</t>
    <phoneticPr fontId="15" type="noConversion"/>
  </si>
  <si>
    <t>의료재활</t>
    <phoneticPr fontId="15" type="noConversion"/>
  </si>
  <si>
    <t>한가위가족대잔치
외</t>
    <phoneticPr fontId="15" type="noConversion"/>
  </si>
  <si>
    <t>후원자관리 외</t>
    <phoneticPr fontId="15" type="noConversion"/>
  </si>
  <si>
    <t>기본급(1월~12월)</t>
    <phoneticPr fontId="15" type="noConversion"/>
  </si>
  <si>
    <t>도서,음반</t>
  </si>
  <si>
    <t>차인
지급액</t>
    <phoneticPr fontId="15" type="noConversion"/>
  </si>
  <si>
    <t>결연후원금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</si>
  <si>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</si>
  <si>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</si>
  <si>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</si>
  <si>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재가복지</t>
    <phoneticPr fontId="15" type="noConversion"/>
  </si>
  <si>
    <t>인건비</t>
    <phoneticPr fontId="15" type="noConversion"/>
  </si>
  <si>
    <t>제수당</t>
    <phoneticPr fontId="15" type="noConversion"/>
  </si>
  <si>
    <t>사회교육</t>
    <phoneticPr fontId="15" type="noConversion"/>
  </si>
  <si>
    <t>장학금사업</t>
    <phoneticPr fontId="15" type="noConversion"/>
  </si>
  <si>
    <t>지역사회자원개발</t>
    <phoneticPr fontId="15" type="noConversion"/>
  </si>
  <si>
    <t>교육재활</t>
    <phoneticPr fontId="15" type="noConversion"/>
  </si>
  <si>
    <t>조사연구</t>
    <phoneticPr fontId="15" type="noConversion"/>
  </si>
  <si>
    <t>기타사업비</t>
    <phoneticPr fontId="15" type="noConversion"/>
  </si>
  <si>
    <t>정보제공</t>
    <phoneticPr fontId="15" type="noConversion"/>
  </si>
  <si>
    <t>[별지 제5호의4서식] &lt;개정 2009.2.5&gt;</t>
    <phoneticPr fontId="15" type="noConversion"/>
  </si>
  <si>
    <t>정부보조금</t>
    <phoneticPr fontId="15" type="noConversion"/>
  </si>
  <si>
    <t>시설부담금</t>
    <phoneticPr fontId="15" type="noConversion"/>
  </si>
  <si>
    <t>후원금</t>
    <phoneticPr fontId="15" type="noConversion"/>
  </si>
  <si>
    <t>급여</t>
    <phoneticPr fontId="15" type="noConversion"/>
  </si>
  <si>
    <t>예산</t>
    <phoneticPr fontId="15" type="noConversion"/>
  </si>
  <si>
    <t>퇴직적립금</t>
    <phoneticPr fontId="15" type="noConversion"/>
  </si>
  <si>
    <t>기관운영비</t>
    <phoneticPr fontId="15" type="noConversion"/>
  </si>
  <si>
    <t>직책보조비</t>
    <phoneticPr fontId="15" type="noConversion"/>
  </si>
  <si>
    <t>업무추진비</t>
    <phoneticPr fontId="15" type="noConversion"/>
  </si>
  <si>
    <t>여비</t>
    <phoneticPr fontId="15" type="noConversion"/>
  </si>
  <si>
    <t>수용비및수수료</t>
    <phoneticPr fontId="15" type="noConversion"/>
  </si>
  <si>
    <t>제세공과금</t>
    <phoneticPr fontId="15" type="noConversion"/>
  </si>
  <si>
    <t>차량비</t>
    <phoneticPr fontId="15" type="noConversion"/>
  </si>
  <si>
    <t>기타운영비</t>
    <phoneticPr fontId="15" type="noConversion"/>
  </si>
  <si>
    <t>운영비</t>
    <phoneticPr fontId="15" type="noConversion"/>
  </si>
  <si>
    <t>시설장비유지비</t>
    <phoneticPr fontId="15" type="noConversion"/>
  </si>
  <si>
    <t>지역사회</t>
    <phoneticPr fontId="15" type="noConversion"/>
  </si>
  <si>
    <t>파견사업</t>
    <phoneticPr fontId="15" type="noConversion"/>
  </si>
  <si>
    <t>지원사업</t>
    <phoneticPr fontId="15" type="noConversion"/>
  </si>
  <si>
    <t>외부지원</t>
    <phoneticPr fontId="15" type="noConversion"/>
  </si>
  <si>
    <t>지출</t>
    <phoneticPr fontId="15" type="noConversion"/>
  </si>
  <si>
    <t>잡지출</t>
    <phoneticPr fontId="15" type="noConversion"/>
  </si>
  <si>
    <t>이월사업비</t>
    <phoneticPr fontId="15" type="noConversion"/>
  </si>
  <si>
    <t>사업수입</t>
    <phoneticPr fontId="15" type="noConversion"/>
  </si>
  <si>
    <t>소계</t>
    <phoneticPr fontId="15" type="noConversion"/>
  </si>
  <si>
    <t>보조금</t>
    <phoneticPr fontId="15" type="noConversion"/>
  </si>
  <si>
    <t>업무</t>
    <phoneticPr fontId="15" type="noConversion"/>
  </si>
  <si>
    <t>수입</t>
    <phoneticPr fontId="15" type="noConversion"/>
  </si>
  <si>
    <t>추진비</t>
    <phoneticPr fontId="15" type="noConversion"/>
  </si>
  <si>
    <t>시도보조금</t>
    <phoneticPr fontId="15" type="noConversion"/>
  </si>
  <si>
    <t>기타보조금</t>
    <phoneticPr fontId="15" type="noConversion"/>
  </si>
  <si>
    <t>지정후원금</t>
    <phoneticPr fontId="15" type="noConversion"/>
  </si>
  <si>
    <t>비지정후원금</t>
    <phoneticPr fontId="15" type="noConversion"/>
  </si>
  <si>
    <t>법인전입금(후원금)</t>
    <phoneticPr fontId="15" type="noConversion"/>
  </si>
  <si>
    <t>전년도이월금</t>
    <phoneticPr fontId="15" type="noConversion"/>
  </si>
  <si>
    <t>전년도이월금(후원금)</t>
    <phoneticPr fontId="15" type="noConversion"/>
  </si>
  <si>
    <t>기타예금이자수입</t>
    <phoneticPr fontId="15" type="noConversion"/>
  </si>
  <si>
    <t>헬스키퍼파견사업</t>
    <phoneticPr fontId="15" type="noConversion"/>
  </si>
  <si>
    <t>장학사업이월</t>
    <phoneticPr fontId="15" type="noConversion"/>
  </si>
  <si>
    <t>외부지원이월</t>
    <phoneticPr fontId="15" type="noConversion"/>
  </si>
  <si>
    <t>[별지 제5호의3서식] &lt;개정 2009.2.5&gt;</t>
    <phoneticPr fontId="15" type="noConversion"/>
  </si>
  <si>
    <t>(단위:천원)</t>
    <phoneticPr fontId="15" type="noConversion"/>
  </si>
  <si>
    <t>과  목</t>
    <phoneticPr fontId="15" type="noConversion"/>
  </si>
  <si>
    <t>구분</t>
    <phoneticPr fontId="15" type="noConversion"/>
  </si>
  <si>
    <t xml:space="preserve">정부
보조금   </t>
    <phoneticPr fontId="15" type="noConversion"/>
  </si>
  <si>
    <t>시설
부담금</t>
    <phoneticPr fontId="15" type="noConversion"/>
  </si>
  <si>
    <t>후원금</t>
    <phoneticPr fontId="15" type="noConversion"/>
  </si>
  <si>
    <t>계</t>
    <phoneticPr fontId="15" type="noConversion"/>
  </si>
  <si>
    <t>관</t>
    <phoneticPr fontId="15" type="noConversion"/>
  </si>
  <si>
    <t>목</t>
    <phoneticPr fontId="15" type="noConversion"/>
  </si>
  <si>
    <t>프로그램</t>
    <phoneticPr fontId="15" type="noConversion"/>
  </si>
  <si>
    <t>예산</t>
    <phoneticPr fontId="15" type="noConversion"/>
  </si>
  <si>
    <t>결산</t>
    <phoneticPr fontId="15" type="noConversion"/>
  </si>
  <si>
    <t>증감</t>
    <phoneticPr fontId="15" type="noConversion"/>
  </si>
  <si>
    <t>사업수입</t>
    <phoneticPr fontId="15" type="noConversion"/>
  </si>
  <si>
    <t>증감</t>
    <phoneticPr fontId="15" type="noConversion"/>
  </si>
  <si>
    <t>식당운영</t>
    <phoneticPr fontId="15" type="noConversion"/>
  </si>
  <si>
    <t>사업수입</t>
    <phoneticPr fontId="15" type="noConversion"/>
  </si>
  <si>
    <t>기타사업수입</t>
    <phoneticPr fontId="15" type="noConversion"/>
  </si>
  <si>
    <t>예산</t>
    <phoneticPr fontId="15" type="noConversion"/>
  </si>
  <si>
    <t>합계</t>
    <phoneticPr fontId="15" type="noConversion"/>
  </si>
  <si>
    <t>결산</t>
    <phoneticPr fontId="15" type="noConversion"/>
  </si>
  <si>
    <t>보조금수입</t>
    <phoneticPr fontId="15" type="noConversion"/>
  </si>
  <si>
    <t>후원금수입</t>
    <phoneticPr fontId="15" type="noConversion"/>
  </si>
  <si>
    <t>합계</t>
    <phoneticPr fontId="15" type="noConversion"/>
  </si>
  <si>
    <t>증감</t>
    <phoneticPr fontId="15" type="noConversion"/>
  </si>
  <si>
    <t>결산</t>
    <phoneticPr fontId="15" type="noConversion"/>
  </si>
  <si>
    <t>(후원금)</t>
    <phoneticPr fontId="15" type="noConversion"/>
  </si>
  <si>
    <t>전입금</t>
    <phoneticPr fontId="15" type="noConversion"/>
  </si>
  <si>
    <t>전년도이월금</t>
    <phoneticPr fontId="15" type="noConversion"/>
  </si>
  <si>
    <t>전년도이월금</t>
    <phoneticPr fontId="15" type="noConversion"/>
  </si>
  <si>
    <t>외부지원</t>
    <phoneticPr fontId="15" type="noConversion"/>
  </si>
  <si>
    <t>이월금</t>
    <phoneticPr fontId="15" type="noConversion"/>
  </si>
  <si>
    <t>기타예금</t>
    <phoneticPr fontId="15" type="noConversion"/>
  </si>
  <si>
    <t>이자수입</t>
    <phoneticPr fontId="15" type="noConversion"/>
  </si>
  <si>
    <t>잡수입</t>
    <phoneticPr fontId="15" type="noConversion"/>
  </si>
  <si>
    <t>소계</t>
    <phoneticPr fontId="15" type="noConversion"/>
  </si>
  <si>
    <t>상담사례관리(311)</t>
    <phoneticPr fontId="15" type="noConversion"/>
  </si>
  <si>
    <t>연료비(136)</t>
    <phoneticPr fontId="15" type="noConversion"/>
  </si>
  <si>
    <t>기타운영비(137)</t>
    <phoneticPr fontId="15" type="noConversion"/>
  </si>
  <si>
    <t>- 난방</t>
    <phoneticPr fontId="15" type="noConversion"/>
  </si>
  <si>
    <t>시설비(211)</t>
    <phoneticPr fontId="15" type="noConversion"/>
  </si>
  <si>
    <t>- 전년도이월금(외부지원사업 이자)</t>
    <phoneticPr fontId="15" type="noConversion"/>
  </si>
  <si>
    <t>- 관내 및 관외교육,출장비</t>
    <phoneticPr fontId="15" type="noConversion"/>
  </si>
  <si>
    <t>&lt;별표 14&gt;</t>
    <phoneticPr fontId="15" type="noConversion"/>
  </si>
  <si>
    <t>운영방법</t>
    <phoneticPr fontId="15" type="noConversion"/>
  </si>
  <si>
    <t>미들케이스</t>
  </si>
  <si>
    <t>나라장터 쇼핑몰</t>
  </si>
  <si>
    <t>430*470*800</t>
  </si>
  <si>
    <t>3층 구도일 쉼터</t>
  </si>
  <si>
    <t>01022</t>
  </si>
  <si>
    <t xml:space="preserve">합동지물상사(S-OIL 지정기탁사 </t>
  </si>
  <si>
    <t>600*600*800</t>
  </si>
  <si>
    <t>3층구도일쉼터</t>
  </si>
  <si>
    <t>합동지물상사(에스오일 지정기탁</t>
  </si>
  <si>
    <t>달동 삼성프라자</t>
  </si>
  <si>
    <t>울산 헬스기구</t>
  </si>
  <si>
    <t>시설대관비</t>
    <phoneticPr fontId="15" type="noConversion"/>
  </si>
  <si>
    <t>1차 복지관 인건비</t>
    <phoneticPr fontId="15" type="noConversion"/>
  </si>
  <si>
    <t>2차 복지관 인건비</t>
    <phoneticPr fontId="15" type="noConversion"/>
  </si>
  <si>
    <t>3차 복지관 인건비</t>
    <phoneticPr fontId="15" type="noConversion"/>
  </si>
  <si>
    <t>4차 복지관 인건비</t>
    <phoneticPr fontId="15" type="noConversion"/>
  </si>
  <si>
    <t>1차 복지관 운영비</t>
    <phoneticPr fontId="15" type="noConversion"/>
  </si>
  <si>
    <t>2차 복지관 운영비</t>
    <phoneticPr fontId="15" type="noConversion"/>
  </si>
  <si>
    <t>3차 복지관 운영비</t>
    <phoneticPr fontId="15" type="noConversion"/>
  </si>
  <si>
    <t>1차 헬스키퍼파견사업</t>
    <phoneticPr fontId="15" type="noConversion"/>
  </si>
  <si>
    <t>2차 헬스키퍼파견사업</t>
    <phoneticPr fontId="15" type="noConversion"/>
  </si>
  <si>
    <t>3차 헬스키퍼파견사업</t>
    <phoneticPr fontId="15" type="noConversion"/>
  </si>
  <si>
    <t>직책보조비</t>
    <phoneticPr fontId="15" type="noConversion"/>
  </si>
  <si>
    <t>유류비,정기검사비,차량정비비</t>
    <phoneticPr fontId="15" type="noConversion"/>
  </si>
  <si>
    <t>재단기 외</t>
    <phoneticPr fontId="15" type="noConversion"/>
  </si>
  <si>
    <t>정기점검 외</t>
    <phoneticPr fontId="15" type="noConversion"/>
  </si>
  <si>
    <t>사업비 반납(사업비, 이자잔액)</t>
    <phoneticPr fontId="15" type="noConversion"/>
  </si>
  <si>
    <t>자기부담금 외</t>
    <phoneticPr fontId="15" type="noConversion"/>
  </si>
  <si>
    <t>기타후생경비</t>
    <phoneticPr fontId="15" type="noConversion"/>
  </si>
  <si>
    <t>종사자 맞춤형 복지포인트</t>
    <phoneticPr fontId="15" type="noConversion"/>
  </si>
  <si>
    <t xml:space="preserve">국민연금(1월~12월) 
국민건강보험(1월~12월) 
장기요양보험(1월~12월)
고용보험(1월~12월)
산재보험(1월~12월) </t>
    <phoneticPr fontId="15" type="noConversion"/>
  </si>
  <si>
    <t>참여위원회 외</t>
    <phoneticPr fontId="15" type="noConversion"/>
  </si>
  <si>
    <t>홍보사업</t>
    <phoneticPr fontId="15" type="noConversion"/>
  </si>
  <si>
    <t>장복종사자
보수교육</t>
    <phoneticPr fontId="15" type="noConversion"/>
  </si>
  <si>
    <t>강사비 외</t>
    <phoneticPr fontId="15" type="noConversion"/>
  </si>
  <si>
    <t>운영비(전입금)</t>
    <phoneticPr fontId="15" type="noConversion"/>
  </si>
  <si>
    <t>보통예금</t>
    <phoneticPr fontId="15" type="noConversion"/>
  </si>
  <si>
    <t>농협</t>
    <phoneticPr fontId="15" type="noConversion"/>
  </si>
  <si>
    <t>301-0234-4734-31</t>
    <phoneticPr fontId="15" type="noConversion"/>
  </si>
  <si>
    <t>장복종사자보수교육</t>
    <phoneticPr fontId="15" type="noConversion"/>
  </si>
  <si>
    <t>- 종사자 맞춤형 복지포인트</t>
    <phoneticPr fontId="15" type="noConversion"/>
  </si>
  <si>
    <t>- 유류비,정기검사비,차량정비비</t>
    <phoneticPr fontId="15" type="noConversion"/>
  </si>
  <si>
    <t>장복종사자보수교육(31G)</t>
    <phoneticPr fontId="15" type="noConversion"/>
  </si>
  <si>
    <t>홍보사업(31C)</t>
    <phoneticPr fontId="15" type="noConversion"/>
  </si>
  <si>
    <t>- 사업비 반납(사업비,이자잔액)</t>
    <phoneticPr fontId="15" type="noConversion"/>
  </si>
  <si>
    <t>복지관
사업비
(31)</t>
    <phoneticPr fontId="15" type="noConversion"/>
  </si>
  <si>
    <t>사업비
(03)</t>
    <phoneticPr fontId="15" type="noConversion"/>
  </si>
  <si>
    <t>사업비</t>
    <phoneticPr fontId="15" type="noConversion"/>
  </si>
  <si>
    <t>외부지원</t>
    <phoneticPr fontId="15" type="noConversion"/>
  </si>
  <si>
    <t>장학금이월사업비</t>
    <phoneticPr fontId="15" type="noConversion"/>
  </si>
  <si>
    <t>- 다음년도 이월금</t>
    <phoneticPr fontId="15" type="noConversion"/>
  </si>
  <si>
    <t>사회복지법인</t>
  </si>
  <si>
    <t>발생
일자</t>
    <phoneticPr fontId="44" type="noConversion"/>
  </si>
  <si>
    <t>평생교육지원팀</t>
  </si>
  <si>
    <t>기타후생경비</t>
    <phoneticPr fontId="15" type="noConversion"/>
  </si>
  <si>
    <t>장복종사자</t>
    <phoneticPr fontId="15" type="noConversion"/>
  </si>
  <si>
    <t>보수교육</t>
    <phoneticPr fontId="15" type="noConversion"/>
  </si>
  <si>
    <t>결산</t>
    <phoneticPr fontId="15" type="noConversion"/>
  </si>
  <si>
    <t>수입액</t>
    <phoneticPr fontId="15" type="noConversion"/>
  </si>
  <si>
    <t>대우루컴즈</t>
  </si>
  <si>
    <t>2층사무실 1층안내데스크</t>
  </si>
  <si>
    <t>01023</t>
  </si>
  <si>
    <t>삼산시디즈</t>
  </si>
  <si>
    <t>주)화랑</t>
  </si>
  <si>
    <t>3층 관장실</t>
  </si>
  <si>
    <t>비 품 명 : 싱크대[1025]</t>
  </si>
  <si>
    <t>150*75*105</t>
  </si>
  <si>
    <t>주방(오정미)</t>
  </si>
  <si>
    <t>강원종합주방공사</t>
  </si>
  <si>
    <t>농협</t>
    <phoneticPr fontId="15" type="noConversion"/>
  </si>
  <si>
    <t>사업비</t>
    <phoneticPr fontId="15" type="noConversion"/>
  </si>
  <si>
    <t>사업비</t>
    <phoneticPr fontId="15" type="noConversion"/>
  </si>
  <si>
    <t>301-0231-9873-31</t>
    <phoneticPr fontId="15" type="noConversion"/>
  </si>
  <si>
    <t>301-0045-8296-91</t>
    <phoneticPr fontId="15" type="noConversion"/>
  </si>
  <si>
    <t>301-0123-1182-81</t>
    <phoneticPr fontId="15" type="noConversion"/>
  </si>
  <si>
    <t>301-2560-5244-21</t>
    <phoneticPr fontId="15" type="noConversion"/>
  </si>
  <si>
    <t>301-0048-0429-01</t>
    <phoneticPr fontId="15" type="noConversion"/>
  </si>
  <si>
    <t>301-0082-4895-61</t>
    <phoneticPr fontId="15" type="noConversion"/>
  </si>
  <si>
    <t>301-0180-4769-21</t>
    <phoneticPr fontId="15" type="noConversion"/>
  </si>
  <si>
    <t>301-0125-5745-31</t>
    <phoneticPr fontId="15" type="noConversion"/>
  </si>
  <si>
    <t>301-0076-5643-41</t>
    <phoneticPr fontId="15" type="noConversion"/>
  </si>
  <si>
    <t>외부지원사업비</t>
    <phoneticPr fontId="15" type="noConversion"/>
  </si>
  <si>
    <t>강사비 외</t>
    <phoneticPr fontId="15" type="noConversion"/>
  </si>
  <si>
    <t>DB</t>
    <phoneticPr fontId="15" type="noConversion"/>
  </si>
  <si>
    <t>DC</t>
    <phoneticPr fontId="15" type="noConversion"/>
  </si>
  <si>
    <t>소계</t>
    <phoneticPr fontId="15" type="noConversion"/>
  </si>
  <si>
    <t>합계</t>
    <phoneticPr fontId="15" type="noConversion"/>
  </si>
  <si>
    <t>복지
포인트</t>
    <phoneticPr fontId="15" type="noConversion"/>
  </si>
  <si>
    <t>장애인
정보화</t>
    <phoneticPr fontId="15" type="noConversion"/>
  </si>
  <si>
    <t>1. 세입·세출 결산 총괄 설명</t>
    <phoneticPr fontId="15" type="noConversion"/>
  </si>
  <si>
    <t>신용카드</t>
    <phoneticPr fontId="15" type="noConversion"/>
  </si>
  <si>
    <t>총계</t>
    <phoneticPr fontId="15" type="noConversion"/>
  </si>
  <si>
    <t>신용카드</t>
    <phoneticPr fontId="15" type="noConversion"/>
  </si>
  <si>
    <t>보통예금</t>
    <phoneticPr fontId="15" type="noConversion"/>
  </si>
  <si>
    <t>농협</t>
    <phoneticPr fontId="15" type="noConversion"/>
  </si>
  <si>
    <t>농협</t>
    <phoneticPr fontId="15" type="noConversion"/>
  </si>
  <si>
    <t>376-01-026251</t>
    <phoneticPr fontId="15" type="noConversion"/>
  </si>
  <si>
    <t>376-01-026247</t>
    <phoneticPr fontId="15" type="noConversion"/>
  </si>
  <si>
    <t>의료품</t>
  </si>
  <si>
    <t>권진희</t>
  </si>
  <si>
    <t>가전제품</t>
  </si>
  <si>
    <t>원희정</t>
  </si>
  <si>
    <t>정희례</t>
  </si>
  <si>
    <t>최주희</t>
  </si>
  <si>
    <t>이수정</t>
  </si>
  <si>
    <t>사공혁</t>
  </si>
  <si>
    <t>지역사회후원금</t>
  </si>
  <si>
    <t>골든타임</t>
    <phoneticPr fontId="15" type="noConversion"/>
  </si>
  <si>
    <t>301-0133-2776-31</t>
    <phoneticPr fontId="15" type="noConversion"/>
  </si>
  <si>
    <t>고려아연
지원사업</t>
    <phoneticPr fontId="15" type="noConversion"/>
  </si>
  <si>
    <t>4차 복지관 운영비</t>
    <phoneticPr fontId="15" type="noConversion"/>
  </si>
  <si>
    <t>평생교육
지원사업</t>
    <phoneticPr fontId="15" type="noConversion"/>
  </si>
  <si>
    <t>S-Oil지원사업</t>
    <phoneticPr fontId="15" type="noConversion"/>
  </si>
  <si>
    <t>시도보조금이월</t>
    <phoneticPr fontId="15" type="noConversion"/>
  </si>
  <si>
    <t>하계실습비</t>
    <phoneticPr fontId="15" type="noConversion"/>
  </si>
  <si>
    <t>- 전화,전기,취사,상하수도,인터넷,우편료</t>
    <phoneticPr fontId="15" type="noConversion"/>
  </si>
  <si>
    <t>시도보조금이월</t>
    <phoneticPr fontId="15" type="noConversion"/>
  </si>
  <si>
    <t>- 통합사례회의,사례관리지역자원,지원계획회의</t>
    <phoneticPr fontId="15" type="noConversion"/>
  </si>
  <si>
    <t>제1차 이용자참여위원회 회의비</t>
  </si>
  <si>
    <t>통합사례회의 평가회의비</t>
  </si>
  <si>
    <t>재산종류</t>
    <phoneticPr fontId="15" type="noConversion"/>
  </si>
  <si>
    <t>평가액</t>
    <phoneticPr fontId="15" type="noConversion"/>
  </si>
  <si>
    <t>침대</t>
  </si>
  <si>
    <t>울산 남구 달동</t>
    <phoneticPr fontId="15" type="noConversion"/>
  </si>
  <si>
    <t>636-17</t>
    <phoneticPr fontId="15" type="noConversion"/>
  </si>
  <si>
    <t>2002.11.26</t>
    <phoneticPr fontId="15" type="noConversion"/>
  </si>
  <si>
    <t xml:space="preserve">교육연구 </t>
    <phoneticPr fontId="15" type="noConversion"/>
  </si>
  <si>
    <t>(소유자:울산광역시)</t>
    <phoneticPr fontId="15" type="noConversion"/>
  </si>
  <si>
    <t xml:space="preserve"> 복지시설</t>
    <phoneticPr fontId="15" type="noConversion"/>
  </si>
  <si>
    <t>취득연월일 
취득원인</t>
    <phoneticPr fontId="15" type="noConversion"/>
  </si>
  <si>
    <t>대지</t>
    <phoneticPr fontId="15" type="noConversion"/>
  </si>
  <si>
    <t>1998.1.16</t>
    <phoneticPr fontId="15" type="noConversion"/>
  </si>
  <si>
    <t>3. 유가증권</t>
    <phoneticPr fontId="15" type="noConversion"/>
  </si>
  <si>
    <t>종류</t>
    <phoneticPr fontId="15" type="noConversion"/>
  </si>
  <si>
    <t>5. 기계 · 기구류</t>
    <phoneticPr fontId="15" type="noConversion"/>
  </si>
  <si>
    <t>명칭</t>
    <phoneticPr fontId="15" type="noConversion"/>
  </si>
  <si>
    <t>형식</t>
    <phoneticPr fontId="15" type="noConversion"/>
  </si>
  <si>
    <t>6. 기채(부채)상황</t>
    <phoneticPr fontId="15" type="noConversion"/>
  </si>
  <si>
    <t>기재처 (자)</t>
    <phoneticPr fontId="15" type="noConversion"/>
  </si>
  <si>
    <t>금리</t>
    <phoneticPr fontId="15" type="noConversion"/>
  </si>
  <si>
    <t>주무관청허가 연월일 및 문서번호</t>
    <phoneticPr fontId="15" type="noConversion"/>
  </si>
  <si>
    <t>기채사용</t>
    <phoneticPr fontId="15" type="noConversion"/>
  </si>
  <si>
    <t>에이비씨 네트워크주식회사</t>
  </si>
  <si>
    <t>프린xj(M706n)</t>
  </si>
  <si>
    <t>복지관 1층 인쇄실</t>
  </si>
  <si>
    <t>02002</t>
  </si>
  <si>
    <t>02003</t>
  </si>
  <si>
    <t>1800*1200*720</t>
  </si>
  <si>
    <t>870*750*720</t>
  </si>
  <si>
    <t>900*750*720</t>
  </si>
  <si>
    <t>1400*750*720(윤주남)</t>
  </si>
  <si>
    <t>컴퓨터실좌측 5개</t>
  </si>
  <si>
    <t>컴퓨터실 우측</t>
  </si>
  <si>
    <t>04013</t>
  </si>
  <si>
    <t>창성 디앤지</t>
  </si>
  <si>
    <t>울산제2체육관 2층 체력단련실</t>
  </si>
  <si>
    <t>TN300LDF</t>
  </si>
  <si>
    <t>650*550*1000</t>
  </si>
  <si>
    <t>01024</t>
  </si>
  <si>
    <t>관장실(회의용)</t>
  </si>
  <si>
    <t>이정태</t>
  </si>
  <si>
    <t>최선희</t>
  </si>
  <si>
    <t>최경수</t>
  </si>
  <si>
    <t>이진영</t>
  </si>
  <si>
    <t>김경민</t>
  </si>
  <si>
    <t>장경호</t>
  </si>
  <si>
    <t>평생교육</t>
    <phoneticPr fontId="15" type="noConversion"/>
  </si>
  <si>
    <t>골든타임</t>
    <phoneticPr fontId="15" type="noConversion"/>
  </si>
  <si>
    <t>사업</t>
    <phoneticPr fontId="15" type="noConversion"/>
  </si>
  <si>
    <t>S-Oil</t>
    <phoneticPr fontId="15" type="noConversion"/>
  </si>
  <si>
    <t>지원사업</t>
    <phoneticPr fontId="15" type="noConversion"/>
  </si>
  <si>
    <t>DB보험</t>
    <phoneticPr fontId="15" type="noConversion"/>
  </si>
  <si>
    <t>산업은행</t>
    <phoneticPr fontId="15" type="noConversion"/>
  </si>
  <si>
    <t>시도보조금</t>
    <phoneticPr fontId="15" type="noConversion"/>
  </si>
  <si>
    <t>이월</t>
    <phoneticPr fontId="15" type="noConversion"/>
  </si>
  <si>
    <t>- 전년도이월금(복지관운영비,식당운영수입)</t>
    <phoneticPr fontId="15" type="noConversion"/>
  </si>
  <si>
    <t>퇴직적립금(1월~12월)
퇴직적립충당금(12월)</t>
    <phoneticPr fontId="15" type="noConversion"/>
  </si>
  <si>
    <t>3단 서랍</t>
  </si>
  <si>
    <t>식당주방</t>
  </si>
  <si>
    <t>비 품 명 : 녹음용데크[1035]</t>
  </si>
  <si>
    <t>202mkv</t>
  </si>
  <si>
    <t>루트앤루트</t>
  </si>
  <si>
    <t>1층물리치료실</t>
  </si>
  <si>
    <t>비 품 명 : 침대[1038]</t>
  </si>
  <si>
    <t>메스메디칼</t>
  </si>
  <si>
    <t>온누리</t>
  </si>
  <si>
    <t>안마용 침대</t>
  </si>
  <si>
    <t>200*90*55</t>
  </si>
  <si>
    <t xml:space="preserve">고려종합이료기상사 </t>
  </si>
  <si>
    <t>안마용침대</t>
  </si>
  <si>
    <t>1900*800*600</t>
  </si>
  <si>
    <t>동구노인복지관</t>
  </si>
  <si>
    <t>고려종합의료기상사 274-1910</t>
  </si>
  <si>
    <t>안마침대</t>
  </si>
  <si>
    <t>고려종합의료상사</t>
  </si>
  <si>
    <t>2 년</t>
  </si>
  <si>
    <t>고려종합의료기상사</t>
  </si>
  <si>
    <t>이동식 침대</t>
  </si>
  <si>
    <t>800*100</t>
  </si>
  <si>
    <t>2000*900*600</t>
  </si>
  <si>
    <t>울산제2장애인체육관 2층 체력단련실</t>
  </si>
  <si>
    <t>주)엠코니</t>
  </si>
  <si>
    <t>비 품 명 : 노래방기기[1046]</t>
  </si>
  <si>
    <t>707 반주기</t>
  </si>
  <si>
    <t>ELF E-707 P7D10201</t>
  </si>
  <si>
    <t>사무실(반주기)</t>
  </si>
  <si>
    <t>우영악기사 265-2014</t>
  </si>
  <si>
    <t>비 품 명 : 보관함[1047]</t>
  </si>
  <si>
    <t>방송장비보관함</t>
  </si>
  <si>
    <t>980*900*2000</t>
  </si>
  <si>
    <t>4층 방송실</t>
  </si>
  <si>
    <t>대현씽크 268-0319</t>
  </si>
  <si>
    <t>쌀 부식 정리함</t>
  </si>
  <si>
    <t>900*600*2000</t>
  </si>
  <si>
    <t xml:space="preserve">대현씽크 </t>
  </si>
  <si>
    <t>1500*350*1100</t>
  </si>
  <si>
    <t>238*224*241</t>
  </si>
  <si>
    <t>옥상 조립식 코스트코 창고(물품 보관용)</t>
  </si>
  <si>
    <t>코스트코</t>
  </si>
  <si>
    <t>장구보관용</t>
  </si>
  <si>
    <t>1600*520*1900</t>
  </si>
  <si>
    <t>지하취미실</t>
  </si>
  <si>
    <t>630*800*1100</t>
  </si>
  <si>
    <t>컴퓨터실 후면 좌측아래</t>
  </si>
  <si>
    <t>630*400*1300</t>
  </si>
  <si>
    <t>컴퓨터실 후면 좌측상단</t>
  </si>
  <si>
    <t>02004</t>
  </si>
  <si>
    <t>02005</t>
  </si>
  <si>
    <t>롯데마트</t>
  </si>
  <si>
    <t>7 년</t>
  </si>
  <si>
    <t>기능향상지원팀</t>
  </si>
  <si>
    <t>도서관용</t>
  </si>
  <si>
    <t>녹음실(주조정실)</t>
  </si>
  <si>
    <t>점자자료실</t>
  </si>
  <si>
    <t>지하창고</t>
  </si>
  <si>
    <t>지하전기실</t>
  </si>
  <si>
    <t>조달청</t>
  </si>
  <si>
    <t>성명</t>
    <phoneticPr fontId="15" type="noConversion"/>
  </si>
  <si>
    <t>기본급</t>
    <phoneticPr fontId="15" type="noConversion"/>
  </si>
  <si>
    <t>제수당</t>
    <phoneticPr fontId="15" type="noConversion"/>
  </si>
  <si>
    <t>자격수당
(시비)</t>
    <phoneticPr fontId="15" type="noConversion"/>
  </si>
  <si>
    <t>공제액</t>
    <phoneticPr fontId="15" type="noConversion"/>
  </si>
  <si>
    <t>기타수당</t>
    <phoneticPr fontId="15" type="noConversion"/>
  </si>
  <si>
    <t>시간외수당</t>
    <phoneticPr fontId="15" type="noConversion"/>
  </si>
  <si>
    <t>효도휴가비</t>
    <phoneticPr fontId="15" type="noConversion"/>
  </si>
  <si>
    <t>정희례</t>
    <phoneticPr fontId="15" type="noConversion"/>
  </si>
  <si>
    <t>이창훈</t>
    <phoneticPr fontId="15" type="noConversion"/>
  </si>
  <si>
    <t>박경균</t>
    <phoneticPr fontId="15" type="noConversion"/>
  </si>
  <si>
    <t>사공혁</t>
    <phoneticPr fontId="15" type="noConversion"/>
  </si>
  <si>
    <t>계약직</t>
    <phoneticPr fontId="15" type="noConversion"/>
  </si>
  <si>
    <t>계약직</t>
    <phoneticPr fontId="15" type="noConversion"/>
  </si>
  <si>
    <t>계약직</t>
    <phoneticPr fontId="15" type="noConversion"/>
  </si>
  <si>
    <t>최경수</t>
    <phoneticPr fontId="15" type="noConversion"/>
  </si>
  <si>
    <t>김경민</t>
    <phoneticPr fontId="15" type="noConversion"/>
  </si>
  <si>
    <t>Y</t>
    <phoneticPr fontId="15" type="noConversion"/>
  </si>
  <si>
    <t>지정후원</t>
    <phoneticPr fontId="15" type="noConversion"/>
  </si>
  <si>
    <t>개인</t>
    <phoneticPr fontId="15" type="noConversion"/>
  </si>
  <si>
    <t>이병희</t>
    <phoneticPr fontId="15" type="noConversion"/>
  </si>
  <si>
    <t>퇴사자</t>
    <phoneticPr fontId="15" type="noConversion"/>
  </si>
  <si>
    <t>-</t>
  </si>
  <si>
    <t>점역인쇄사업수입</t>
    <phoneticPr fontId="15" type="noConversion"/>
  </si>
  <si>
    <t>평생교육지원</t>
    <phoneticPr fontId="15" type="noConversion"/>
  </si>
  <si>
    <t>여성장애인지원</t>
    <phoneticPr fontId="15" type="noConversion"/>
  </si>
  <si>
    <t>긴급지원사업</t>
    <phoneticPr fontId="15" type="noConversion"/>
  </si>
  <si>
    <t>울주군건강도우미사업</t>
    <phoneticPr fontId="15" type="noConversion"/>
  </si>
  <si>
    <t>동서석유지원사업</t>
    <phoneticPr fontId="15" type="noConversion"/>
  </si>
  <si>
    <t>인식개선사업</t>
    <phoneticPr fontId="15" type="noConversion"/>
  </si>
  <si>
    <t>정보화교육</t>
    <phoneticPr fontId="15" type="noConversion"/>
  </si>
  <si>
    <t>골든타임사업</t>
    <phoneticPr fontId="15" type="noConversion"/>
  </si>
  <si>
    <t>소외계층소나무</t>
    <phoneticPr fontId="15" type="noConversion"/>
  </si>
  <si>
    <t>DB보험지원사업</t>
    <phoneticPr fontId="15" type="noConversion"/>
  </si>
  <si>
    <t>KDB산업은행지원사업</t>
    <phoneticPr fontId="15" type="noConversion"/>
  </si>
  <si>
    <t>303-4268-9873-91</t>
    <phoneticPr fontId="15" type="noConversion"/>
  </si>
  <si>
    <t>303-4268-9886-41</t>
    <phoneticPr fontId="15" type="noConversion"/>
  </si>
  <si>
    <t>사업비</t>
    <phoneticPr fontId="15" type="noConversion"/>
  </si>
  <si>
    <t>보통예금</t>
    <phoneticPr fontId="15" type="noConversion"/>
  </si>
  <si>
    <t>농협</t>
    <phoneticPr fontId="15" type="noConversion"/>
  </si>
  <si>
    <t>301-0138-0543-11</t>
    <phoneticPr fontId="15" type="noConversion"/>
  </si>
  <si>
    <t>동서석유
지원사업</t>
    <phoneticPr fontId="15" type="noConversion"/>
  </si>
  <si>
    <t>DB보험
지원사업</t>
    <phoneticPr fontId="15" type="noConversion"/>
  </si>
  <si>
    <t>울주군
건강도우미</t>
    <phoneticPr fontId="15" type="noConversion"/>
  </si>
  <si>
    <t>예수금
(4대보험)</t>
    <phoneticPr fontId="15" type="noConversion"/>
  </si>
  <si>
    <t>301-0282-3479-41</t>
    <phoneticPr fontId="15" type="noConversion"/>
  </si>
  <si>
    <t>예수금
(원천징수)</t>
    <phoneticPr fontId="15" type="noConversion"/>
  </si>
  <si>
    <t>301-0282-3483-71</t>
    <phoneticPr fontId="15" type="noConversion"/>
  </si>
  <si>
    <t>보조공학
보증금</t>
    <phoneticPr fontId="15" type="noConversion"/>
  </si>
  <si>
    <t>예수금</t>
    <phoneticPr fontId="15" type="noConversion"/>
  </si>
  <si>
    <t>예수금</t>
    <phoneticPr fontId="15" type="noConversion"/>
  </si>
  <si>
    <t>보조공학기기</t>
    <phoneticPr fontId="15" type="noConversion"/>
  </si>
  <si>
    <t>DC
(확정기여형)</t>
    <phoneticPr fontId="15" type="noConversion"/>
  </si>
  <si>
    <t>힐링캠프,등산</t>
    <phoneticPr fontId="15" type="noConversion"/>
  </si>
  <si>
    <t>종사자수당(1~12월)
가족수당(1월~12월)
효도휴가비(1월,9월)
시간외수당(1월~12월)
위험수당(1~12월)
당직수당(1월~2월)</t>
    <phoneticPr fontId="15" type="noConversion"/>
  </si>
  <si>
    <t>최지연</t>
  </si>
  <si>
    <t>이선희</t>
  </si>
  <si>
    <t>주은정</t>
  </si>
  <si>
    <t>이소아</t>
  </si>
  <si>
    <t>김명선</t>
  </si>
  <si>
    <t>수수료</t>
    <phoneticPr fontId="15" type="noConversion"/>
  </si>
  <si>
    <t>김태남</t>
    <phoneticPr fontId="15" type="noConversion"/>
  </si>
  <si>
    <t>이선희</t>
    <phoneticPr fontId="15" type="noConversion"/>
  </si>
  <si>
    <t>문건구</t>
    <phoneticPr fontId="15" type="noConversion"/>
  </si>
  <si>
    <t>가은미</t>
    <phoneticPr fontId="15" type="noConversion"/>
  </si>
  <si>
    <t>김봉선</t>
    <phoneticPr fontId="15" type="noConversion"/>
  </si>
  <si>
    <t>최지연</t>
    <phoneticPr fontId="15" type="noConversion"/>
  </si>
  <si>
    <t>정영현</t>
    <phoneticPr fontId="15" type="noConversion"/>
  </si>
  <si>
    <t>양효형</t>
    <phoneticPr fontId="15" type="noConversion"/>
  </si>
  <si>
    <t>김재식</t>
    <phoneticPr fontId="15" type="noConversion"/>
  </si>
  <si>
    <t>원희정</t>
    <phoneticPr fontId="15" type="noConversion"/>
  </si>
  <si>
    <t>주은정</t>
    <phoneticPr fontId="15" type="noConversion"/>
  </si>
  <si>
    <t>김한나</t>
    <phoneticPr fontId="15" type="noConversion"/>
  </si>
  <si>
    <t>황혜영</t>
    <phoneticPr fontId="15" type="noConversion"/>
  </si>
  <si>
    <t>유재국</t>
    <phoneticPr fontId="15" type="noConversion"/>
  </si>
  <si>
    <t>이정태</t>
    <phoneticPr fontId="15" type="noConversion"/>
  </si>
  <si>
    <t>이수정</t>
    <phoneticPr fontId="15" type="noConversion"/>
  </si>
  <si>
    <t>권진희</t>
    <phoneticPr fontId="15" type="noConversion"/>
  </si>
  <si>
    <t>이진영</t>
    <phoneticPr fontId="15" type="noConversion"/>
  </si>
  <si>
    <t>장경호</t>
    <phoneticPr fontId="15" type="noConversion"/>
  </si>
  <si>
    <t>이상재</t>
    <phoneticPr fontId="15" type="noConversion"/>
  </si>
  <si>
    <t>3. 후원금 사용명세서</t>
    <phoneticPr fontId="15" type="noConversion"/>
  </si>
  <si>
    <t>(단위: 원)</t>
    <phoneticPr fontId="15" type="noConversion"/>
  </si>
  <si>
    <t>결연
여부</t>
    <phoneticPr fontId="15" type="noConversion"/>
  </si>
  <si>
    <t>산출기준</t>
    <phoneticPr fontId="15" type="noConversion"/>
  </si>
  <si>
    <t>지정
비지정</t>
    <phoneticPr fontId="15" type="noConversion"/>
  </si>
  <si>
    <t>과목</t>
    <phoneticPr fontId="15" type="noConversion"/>
  </si>
  <si>
    <t>직접비
간접비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</si>
  <si>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</si>
  <si>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</si>
  <si>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</si>
  <si>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총계</t>
    <phoneticPr fontId="15" type="noConversion"/>
  </si>
  <si>
    <t>복지관 소계</t>
    <phoneticPr fontId="15" type="noConversion"/>
  </si>
  <si>
    <t>1월 복지관 클릭 월정기주차료</t>
  </si>
  <si>
    <t>2월 복지관 클릭 월정기주차료</t>
  </si>
  <si>
    <t>3월 복지관 클릭 월정기주차료</t>
  </si>
  <si>
    <t>4월 복지관 클릭 월정기주차료</t>
  </si>
  <si>
    <t>5월 복지관 클릭 월정기주차료</t>
  </si>
  <si>
    <t>후원판넬제작비</t>
  </si>
  <si>
    <t>7월 복지관 클릭 월정기주차료</t>
  </si>
  <si>
    <t>1/21~12/21</t>
    <phoneticPr fontId="15" type="noConversion"/>
  </si>
  <si>
    <t>1/29~12/29</t>
    <phoneticPr fontId="15" type="noConversion"/>
  </si>
  <si>
    <t>사회보험부담금(116)</t>
    <phoneticPr fontId="15" type="noConversion"/>
  </si>
  <si>
    <t>기타후생경비(117)</t>
    <phoneticPr fontId="15" type="noConversion"/>
  </si>
  <si>
    <t>평생교육지원(317)</t>
    <phoneticPr fontId="15" type="noConversion"/>
  </si>
  <si>
    <t>여성장애인사업(319)</t>
    <phoneticPr fontId="15" type="noConversion"/>
  </si>
  <si>
    <t>긴급지원사업(31H)</t>
    <phoneticPr fontId="15" type="noConversion"/>
  </si>
  <si>
    <t>울주군건강도우미사업(321)</t>
    <phoneticPr fontId="15" type="noConversion"/>
  </si>
  <si>
    <t>동서석유지원사업(323)</t>
    <phoneticPr fontId="15" type="noConversion"/>
  </si>
  <si>
    <t>정보화교육(325)</t>
    <phoneticPr fontId="15" type="noConversion"/>
  </si>
  <si>
    <t>골든타임사업(327)</t>
    <phoneticPr fontId="15" type="noConversion"/>
  </si>
  <si>
    <t>S-Oil지원사업(32A)</t>
    <phoneticPr fontId="15" type="noConversion"/>
  </si>
  <si>
    <t>지원</t>
    <phoneticPr fontId="15" type="noConversion"/>
  </si>
  <si>
    <t>울주군건강</t>
    <phoneticPr fontId="15" type="noConversion"/>
  </si>
  <si>
    <t>도우미사업</t>
    <phoneticPr fontId="15" type="noConversion"/>
  </si>
  <si>
    <t>동서석유</t>
    <phoneticPr fontId="15" type="noConversion"/>
  </si>
  <si>
    <t>지원사업</t>
    <phoneticPr fontId="15" type="noConversion"/>
  </si>
  <si>
    <t>인식개선사업</t>
    <phoneticPr fontId="15" type="noConversion"/>
  </si>
  <si>
    <t>김미성</t>
  </si>
  <si>
    <t>온누리상품권100만원/기획운영</t>
  </si>
  <si>
    <t>평가액</t>
    <phoneticPr fontId="15" type="noConversion"/>
  </si>
  <si>
    <t>주차장</t>
    <phoneticPr fontId="15" type="noConversion"/>
  </si>
  <si>
    <t>비품관리현황</t>
  </si>
  <si>
    <t>폐기</t>
  </si>
  <si>
    <t>&lt;&lt;비품명별 합계&gt;&gt;</t>
  </si>
  <si>
    <t>3호점- 안내</t>
  </si>
  <si>
    <t xml:space="preserve"> 공익(안내)</t>
  </si>
  <si>
    <t>책장</t>
  </si>
  <si>
    <t>장복,시노복</t>
  </si>
  <si>
    <t>선암,북구,중구</t>
  </si>
  <si>
    <t>헬스키퍼 시연회</t>
  </si>
  <si>
    <t>2008.11.27</t>
  </si>
  <si>
    <t>2007.11.30</t>
  </si>
  <si>
    <t>2003.2.20</t>
  </si>
  <si>
    <t>등기부상의 소유권 
등기연월일</t>
    <phoneticPr fontId="15" type="noConversion"/>
  </si>
  <si>
    <t>울산 남구 달동</t>
    <phoneticPr fontId="15" type="noConversion"/>
  </si>
  <si>
    <t>2. 토지</t>
    <phoneticPr fontId="15" type="noConversion"/>
  </si>
  <si>
    <t>면적(㎡)</t>
    <phoneticPr fontId="15" type="noConversion"/>
  </si>
  <si>
    <t>636-21</t>
    <phoneticPr fontId="15" type="noConversion"/>
  </si>
  <si>
    <t>내역</t>
    <phoneticPr fontId="15" type="noConversion"/>
  </si>
  <si>
    <t>가액</t>
    <phoneticPr fontId="15" type="noConversion"/>
  </si>
  <si>
    <t>비고</t>
    <phoneticPr fontId="15" type="noConversion"/>
  </si>
  <si>
    <t>제조번호</t>
    <phoneticPr fontId="15" type="noConversion"/>
  </si>
  <si>
    <t>공란</t>
    <phoneticPr fontId="15" type="noConversion"/>
  </si>
  <si>
    <t>경제생활지원 외</t>
    <phoneticPr fontId="15" type="noConversion"/>
  </si>
  <si>
    <t>헬스키퍼
직무교육 외</t>
    <phoneticPr fontId="15" type="noConversion"/>
  </si>
  <si>
    <t>지역사회
자원개발</t>
    <phoneticPr fontId="15" type="noConversion"/>
  </si>
  <si>
    <t>직원교육 외</t>
    <phoneticPr fontId="15" type="noConversion"/>
  </si>
  <si>
    <t>긴급지원사업</t>
    <phoneticPr fontId="15" type="noConversion"/>
  </si>
  <si>
    <t>생계비 외</t>
    <phoneticPr fontId="15" type="noConversion"/>
  </si>
  <si>
    <t>시설비</t>
    <phoneticPr fontId="15" type="noConversion"/>
  </si>
  <si>
    <t>운영위원회,인사위원회,중장기발전계획 외</t>
    <phoneticPr fontId="15" type="noConversion"/>
  </si>
  <si>
    <t>전화,전기,취사,상하수도,팩스,인터넷,우편료</t>
    <phoneticPr fontId="15" type="noConversion"/>
  </si>
  <si>
    <t>차량보험료,자동차세,환경개선부담금,
신원보증보험료,각종협회비,야외행사보험료,기타부담금</t>
    <phoneticPr fontId="15" type="noConversion"/>
  </si>
  <si>
    <t>사업비 자부담금 외</t>
    <phoneticPr fontId="15" type="noConversion"/>
  </si>
  <si>
    <t>점역인쇄사업수입(112)</t>
    <phoneticPr fontId="15" type="noConversion"/>
  </si>
  <si>
    <t xml:space="preserve">  힐링캠프참가비,실습생지도비</t>
    <phoneticPr fontId="15" type="noConversion"/>
  </si>
  <si>
    <t>- 점자명함,점역인쇄,시정뉴스제작,선거공보물제작</t>
    <phoneticPr fontId="15" type="noConversion"/>
  </si>
  <si>
    <t>- 울주군건강도우미사업,장애인정보화사업,맞춤형 복지포인트</t>
    <phoneticPr fontId="15" type="noConversion"/>
  </si>
  <si>
    <t>- 어린이재단,강태원복지재단,생계의료비,결연후원금,장학금</t>
    <phoneticPr fontId="15" type="noConversion"/>
  </si>
  <si>
    <t>- 차량보험료,자동차세,환경개선부담금,신원보증보험료,
  각종협회비,야외행사보험료,기타부담금</t>
    <phoneticPr fontId="15" type="noConversion"/>
  </si>
  <si>
    <t>- 장학금,경제생활지원(결연후원,일시후원금품지원,동절기지원)
  전화모니터링,방문이미용 운영</t>
    <phoneticPr fontId="15" type="noConversion"/>
  </si>
  <si>
    <t>- 인건비</t>
    <phoneticPr fontId="15" type="noConversion"/>
  </si>
  <si>
    <t>- 강사비,운영비</t>
    <phoneticPr fontId="15" type="noConversion"/>
  </si>
  <si>
    <t>- 사업비 자부담금 외</t>
    <phoneticPr fontId="15" type="noConversion"/>
  </si>
  <si>
    <t>퇴직금 및 퇴직적립금</t>
    <phoneticPr fontId="15" type="noConversion"/>
  </si>
  <si>
    <t>세부사업명</t>
  </si>
  <si>
    <t>대비(%)</t>
  </si>
  <si>
    <t>연인원</t>
  </si>
  <si>
    <t>실인원</t>
  </si>
  <si>
    <t>건(회)수</t>
  </si>
  <si>
    <t>1.상담관리</t>
  </si>
  <si>
    <t>2.사례관리</t>
  </si>
  <si>
    <t>1.건강증진</t>
  </si>
  <si>
    <t>1.기초재활</t>
  </si>
  <si>
    <t>1.직업관리</t>
  </si>
  <si>
    <t>2.홍보사업</t>
  </si>
  <si>
    <t>1.재활상담</t>
  </si>
  <si>
    <t>3.자조집단모임</t>
  </si>
  <si>
    <t>4.일상적권익옹호</t>
  </si>
  <si>
    <t>1.심리정서지원</t>
  </si>
  <si>
    <t>1.스포츠지원</t>
  </si>
  <si>
    <t>2.문화여가지원</t>
  </si>
  <si>
    <t>1.인쇄실운영</t>
  </si>
  <si>
    <t>7.음성정보서비스</t>
  </si>
  <si>
    <t xml:space="preserve">8.재활정보서비스 </t>
  </si>
  <si>
    <t>1.사회교육사업</t>
  </si>
  <si>
    <t>1.후원관리사업</t>
  </si>
  <si>
    <t>2.자원봉사자관리</t>
  </si>
  <si>
    <t>3.자원봉사자교육</t>
  </si>
  <si>
    <t>1.홍보사업</t>
  </si>
  <si>
    <t>1.직원교육사업</t>
  </si>
  <si>
    <t>3. 조사사업</t>
  </si>
  <si>
    <t>4. 평가사업</t>
  </si>
  <si>
    <t>1.정규외 인력관리</t>
  </si>
  <si>
    <t>2.시설운영사업</t>
  </si>
  <si>
    <t>1.종사자보수교육</t>
  </si>
  <si>
    <t>1.긴급지원사업</t>
  </si>
  <si>
    <t>1.장학금지원사업</t>
  </si>
  <si>
    <t>장애인</t>
    <phoneticPr fontId="15" type="noConversion"/>
  </si>
  <si>
    <t>실버국선도</t>
    <phoneticPr fontId="15" type="noConversion"/>
  </si>
  <si>
    <t>전체</t>
    <phoneticPr fontId="15" type="noConversion"/>
  </si>
  <si>
    <t>환경개선</t>
  </si>
  <si>
    <t>외부
지원</t>
    <phoneticPr fontId="15" type="noConversion"/>
  </si>
  <si>
    <t>비장애인</t>
    <phoneticPr fontId="15" type="noConversion"/>
  </si>
  <si>
    <t>6.골든타임사업</t>
    <phoneticPr fontId="15" type="noConversion"/>
  </si>
  <si>
    <t>컴퓨터초급/중급/고급,모바일활용</t>
    <phoneticPr fontId="15" type="noConversion"/>
  </si>
  <si>
    <t>5.정보화교육</t>
    <phoneticPr fontId="15" type="noConversion"/>
  </si>
  <si>
    <t>4.인식개선사업</t>
    <phoneticPr fontId="15" type="noConversion"/>
  </si>
  <si>
    <t>긴급생계·의료지원사업</t>
  </si>
  <si>
    <t>3.동서석유지원사업</t>
    <phoneticPr fontId="15" type="noConversion"/>
  </si>
  <si>
    <t>찾아가는헬스키퍼,실무자간담회</t>
  </si>
  <si>
    <t>장학금지원사업</t>
    <phoneticPr fontId="15" type="noConversion"/>
  </si>
  <si>
    <t>2.다음년도이월사업</t>
    <phoneticPr fontId="15" type="noConversion"/>
  </si>
  <si>
    <t>장학
사업</t>
    <phoneticPr fontId="15" type="noConversion"/>
  </si>
  <si>
    <t>긴급
지원</t>
    <phoneticPr fontId="15" type="noConversion"/>
  </si>
  <si>
    <t>직원</t>
    <phoneticPr fontId="15" type="noConversion"/>
  </si>
  <si>
    <t>종사자보수교육</t>
  </si>
  <si>
    <t>종사자
보수교육</t>
    <phoneticPr fontId="15" type="noConversion"/>
  </si>
  <si>
    <t xml:space="preserve">헬스
키퍼
</t>
    <phoneticPr fontId="15" type="noConversion"/>
  </si>
  <si>
    <t>장애인 외</t>
    <phoneticPr fontId="15" type="noConversion"/>
  </si>
  <si>
    <t>기타
사업</t>
    <phoneticPr fontId="15" type="noConversion"/>
  </si>
  <si>
    <t>2.직업개발사업</t>
    <phoneticPr fontId="15" type="noConversion"/>
  </si>
  <si>
    <t>관내직원교육,중장기발전계획수립,관외직원교육</t>
    <phoneticPr fontId="15" type="noConversion"/>
  </si>
  <si>
    <t>조사
연구</t>
    <phoneticPr fontId="15" type="noConversion"/>
  </si>
  <si>
    <t>관보발행,홈페이지,SNS 운영,대외홍보사업,사업안내문 및 팜플렛제작등</t>
    <phoneticPr fontId="15" type="noConversion"/>
  </si>
  <si>
    <t>홍보
사업</t>
    <phoneticPr fontId="15" type="noConversion"/>
  </si>
  <si>
    <t>4.자원봉사자간담회</t>
  </si>
  <si>
    <t>후원자모집,후원금.품 실적관리,후원관리,우수후원자관리</t>
  </si>
  <si>
    <t>지역
사회자원
개발</t>
    <phoneticPr fontId="15" type="noConversion"/>
  </si>
  <si>
    <t>3.장애인식개선사업</t>
  </si>
  <si>
    <t>지역사회협약체결,복지관발전위원회,시설개방</t>
  </si>
  <si>
    <t>2.지역사회교류사업</t>
  </si>
  <si>
    <t>사회
교육</t>
    <phoneticPr fontId="15" type="noConversion"/>
  </si>
  <si>
    <t>여성
장애인</t>
    <phoneticPr fontId="15" type="noConversion"/>
  </si>
  <si>
    <t>1.여성장애인교육지원사업</t>
  </si>
  <si>
    <t>여성
장애인
교육</t>
    <phoneticPr fontId="15" type="noConversion"/>
  </si>
  <si>
    <t>복지관소식,간행지,재활정보,독서방</t>
  </si>
  <si>
    <t>용품 판매,용품,교구대여/보급,용품사후서비스</t>
  </si>
  <si>
    <t>6.생활용품/교구관리</t>
  </si>
  <si>
    <t>집단교육,개별화교육</t>
  </si>
  <si>
    <t>5.보조공학기기교육</t>
  </si>
  <si>
    <t>4.보조공학기기관리</t>
  </si>
  <si>
    <t>대체자료등록,점자/음성자료보급</t>
    <phoneticPr fontId="15" type="noConversion"/>
  </si>
  <si>
    <t>3.대체자료보급사업</t>
  </si>
  <si>
    <t>2.대체자료제작사업</t>
  </si>
  <si>
    <t>점역인쇄,점자명함</t>
  </si>
  <si>
    <t>평생교육
지원</t>
    <phoneticPr fontId="15" type="noConversion"/>
  </si>
  <si>
    <t>결연후원,일시후원금품지원</t>
  </si>
  <si>
    <t>3.경제생활지원</t>
    <phoneticPr fontId="15" type="noConversion"/>
  </si>
  <si>
    <t>방문이미용지원</t>
  </si>
  <si>
    <t>2.건강지원</t>
    <phoneticPr fontId="15" type="noConversion"/>
  </si>
  <si>
    <t>전화모니터링</t>
  </si>
  <si>
    <t>편의시설점검,권익옹호교육</t>
  </si>
  <si>
    <t>장애인,
가족</t>
    <phoneticPr fontId="15" type="noConversion"/>
  </si>
  <si>
    <t>재활상담</t>
  </si>
  <si>
    <t>사회심리
재활</t>
    <phoneticPr fontId="15" type="noConversion"/>
  </si>
  <si>
    <t>취업적응지도</t>
  </si>
  <si>
    <t>직무교육</t>
  </si>
  <si>
    <t>헬스키퍼시연회</t>
  </si>
  <si>
    <t>취업지원</t>
  </si>
  <si>
    <t>초급/중급점자교육,보행교육 등</t>
    <phoneticPr fontId="15" type="noConversion"/>
  </si>
  <si>
    <t xml:space="preserve">교육재활
</t>
    <phoneticPr fontId="15" type="noConversion"/>
  </si>
  <si>
    <t>접수면접,진단평가,계획회의,상담 등</t>
    <phoneticPr fontId="15" type="noConversion"/>
  </si>
  <si>
    <t>총  계</t>
  </si>
  <si>
    <t>건수</t>
    <phoneticPr fontId="15" type="noConversion"/>
  </si>
  <si>
    <t>실적(명,건)</t>
    <phoneticPr fontId="15" type="noConversion"/>
  </si>
  <si>
    <t>계획(명,건)</t>
    <phoneticPr fontId="15" type="noConversion"/>
  </si>
  <si>
    <t>사업대상</t>
    <phoneticPr fontId="15" type="noConversion"/>
  </si>
  <si>
    <t>사업내용</t>
    <phoneticPr fontId="15" type="noConversion"/>
  </si>
  <si>
    <t>사업분류</t>
  </si>
  <si>
    <t xml:space="preserve">(단위 : 명, 명, 건,천원)  </t>
    <phoneticPr fontId="15" type="noConversion"/>
  </si>
  <si>
    <t>○ 사업내용</t>
    <phoneticPr fontId="15" type="noConversion"/>
  </si>
  <si>
    <t>커피 프로그램 간식</t>
  </si>
  <si>
    <t>빵 프로그램 간식</t>
  </si>
  <si>
    <t>미역 프로그램간식</t>
  </si>
  <si>
    <t>옛날과자 프로그램간식</t>
  </si>
  <si>
    <t>빵 프로그램간식</t>
  </si>
  <si>
    <t>음료 프로그램 간식</t>
  </si>
  <si>
    <t>일회용마스크 이용자배분</t>
  </si>
  <si>
    <t>노무자문</t>
  </si>
  <si>
    <t>쌀10kg 50포 이용자 배분</t>
  </si>
  <si>
    <t>과자,음료 프로그램간식</t>
  </si>
  <si>
    <t>사과(10kg)17박스 저소득층 배분</t>
  </si>
  <si>
    <t>음료 이용자</t>
  </si>
  <si>
    <t>생필품 전연식 외 4세대 배분</t>
  </si>
  <si>
    <t>빵, 프로그렘간식</t>
  </si>
  <si>
    <t>떡 이용자 간식</t>
  </si>
  <si>
    <t>떡국떡 이용자 배분</t>
  </si>
  <si>
    <t>생필품 이용자 배분</t>
  </si>
  <si>
    <t>마스크 개관18주년행사 이용자</t>
  </si>
  <si>
    <t>상품권 개관18주년 행사</t>
  </si>
  <si>
    <t>면바지 이용자 배분</t>
  </si>
  <si>
    <t>꽃다발 개관18주년행사</t>
  </si>
  <si>
    <t>음료교환쿠폰, 개관18주년행사</t>
  </si>
  <si>
    <t>빵교환쿠폰, 개관18주년행사</t>
  </si>
  <si>
    <t>3만원식사권, 개관18주년행사</t>
  </si>
  <si>
    <t>황경진</t>
  </si>
  <si>
    <t>세차권, 개관18주년행사</t>
  </si>
  <si>
    <t>2인식사권, 개관18주년행사</t>
  </si>
  <si>
    <t>빵, 프로그램간식</t>
  </si>
  <si>
    <t>커피쿠폰, 기획운영지원팀 사업운영</t>
  </si>
  <si>
    <t>생필품, 전연식외 4세대</t>
  </si>
  <si>
    <t>오란다, 급식용</t>
  </si>
  <si>
    <t>목련차, 프로그램이용자</t>
  </si>
  <si>
    <t>디엘리 커피, 헬스키퍼간담회 사용</t>
  </si>
  <si>
    <t>연잎밥, 급식용</t>
  </si>
  <si>
    <t>녹음기사용영상제작,녹음봉사자교육</t>
  </si>
  <si>
    <t>음료, 프로그램간식</t>
  </si>
  <si>
    <t>이남영</t>
  </si>
  <si>
    <t>쿠키 편의시설점검 특강간식</t>
  </si>
  <si>
    <t>photo logo reval(에텍 탬플릿), 영상</t>
  </si>
  <si>
    <t>냉.온열벤치</t>
  </si>
  <si>
    <t>비트차 프로그램이용자</t>
  </si>
  <si>
    <t>떡, 프로그램간식</t>
  </si>
  <si>
    <t>핫도그, 프로그램간식</t>
  </si>
  <si>
    <t>고기셋트, 이용자</t>
  </si>
  <si>
    <t>음료수, 프로그램간식</t>
  </si>
  <si>
    <t>생필품외4세대, 이용자</t>
  </si>
  <si>
    <t>쌀, 급식</t>
  </si>
  <si>
    <t>마스크, 이용자</t>
  </si>
  <si>
    <t>소모품, 프로그램진행</t>
  </si>
  <si>
    <t>온누리상품권, 기획운영지원팀</t>
  </si>
  <si>
    <t>빵, 프로그램 간식</t>
  </si>
  <si>
    <t>마카로니, 급식</t>
  </si>
  <si>
    <t>도서, 이용자 구독</t>
  </si>
  <si>
    <t>권</t>
  </si>
  <si>
    <t>건강식초, 급식</t>
  </si>
  <si>
    <t>냉장고, 이용자 보급</t>
  </si>
  <si>
    <t>빵 , 프로그램간식</t>
  </si>
  <si>
    <t>아이스크림, 프로그램간식</t>
  </si>
  <si>
    <t>아이스크림, 급식</t>
  </si>
  <si>
    <t>대파, 급식</t>
  </si>
  <si>
    <t>단</t>
  </si>
  <si>
    <t>대파 외, 부식용</t>
  </si>
  <si>
    <t>자두2kg, 프로그램간식</t>
  </si>
  <si>
    <t>복지관노무자문</t>
  </si>
  <si>
    <t>나박김치, 밑반찬지원 대상자</t>
  </si>
  <si>
    <t>삼계탕, 이용자</t>
  </si>
  <si>
    <t>모기기피제, 이용자</t>
  </si>
  <si>
    <t>옥수수, 프로그램간식</t>
  </si>
  <si>
    <t>수박, 급식용</t>
  </si>
  <si>
    <t>복숭아, 프로그램간식</t>
  </si>
  <si>
    <t>애호박, 식당 부식</t>
  </si>
  <si>
    <t>백미 10kg, 식당 부식</t>
  </si>
  <si>
    <t>백미 20kg, 식당 부식</t>
  </si>
  <si>
    <t>건미역, 이용자 배분</t>
  </si>
  <si>
    <t>온누리상품권 50만원/기획운영지원팀</t>
  </si>
  <si>
    <t>음료,프로그램 간식</t>
  </si>
  <si>
    <t>롤케익,프로그램 간식</t>
  </si>
  <si>
    <t>가지 외, 식당 부식</t>
  </si>
  <si>
    <t>인후단,프로그램 간식</t>
  </si>
  <si>
    <t>음료, 프로그램 간식</t>
  </si>
  <si>
    <t>도서,복지관 이용자 대여</t>
  </si>
  <si>
    <t>마스크,복지관 이용자</t>
  </si>
  <si>
    <t>물티슈,복지관 이용자</t>
  </si>
  <si>
    <t>음료,이용자 간식</t>
  </si>
  <si>
    <t>공진단,프로그램 간식</t>
  </si>
  <si>
    <t>의류,복지관 이용자</t>
  </si>
  <si>
    <t>참기름세트,재가 대상자 배분</t>
  </si>
  <si>
    <t>백미(10kg),재가 대상자 배분</t>
  </si>
  <si>
    <t>양말,프로그램 이용자</t>
  </si>
  <si>
    <t>생필품, 전연식 외 4세대 배분</t>
  </si>
  <si>
    <t>온누리상품권 100만원/기획운영지원팀</t>
  </si>
  <si>
    <t>유기농쌀, 급식용</t>
  </si>
  <si>
    <t>김치, 급식용</t>
  </si>
  <si>
    <t>선물세트, 이용자 배분</t>
  </si>
  <si>
    <t>과일, 급식용</t>
  </si>
  <si>
    <t>가지, 급식용</t>
  </si>
  <si>
    <t>호박, 급식용</t>
  </si>
  <si>
    <t>커피 외, 프로그램 간식</t>
  </si>
  <si>
    <t>커피, 종사자보수교육</t>
  </si>
  <si>
    <t>둥근호박, 급식용</t>
  </si>
  <si>
    <t>스콘, 프로그램 간식</t>
  </si>
  <si>
    <t>바나나, 급식용</t>
  </si>
  <si>
    <t>단감, 급식용</t>
  </si>
  <si>
    <t>행복키트, 수급자및차상위 배분</t>
  </si>
  <si>
    <t>단팥빵, 프로그램 간식</t>
  </si>
  <si>
    <t>냉장고, 홍양섭</t>
  </si>
  <si>
    <t>음료세트, 프로그램 간식</t>
  </si>
  <si>
    <t>종이컵, 프로그램용</t>
  </si>
  <si>
    <t>마카롱볼, 이용자배분</t>
  </si>
  <si>
    <t>겨울초, 급식용</t>
  </si>
  <si>
    <t>쪽파, 급식용</t>
  </si>
  <si>
    <t>토란대, 급식용</t>
  </si>
  <si>
    <t>열무, 급식용</t>
  </si>
  <si>
    <t>시금치, 급식용</t>
  </si>
  <si>
    <t>고구마, 급식용</t>
  </si>
  <si>
    <t>수공예핫팩, 이용자배분</t>
  </si>
  <si>
    <t>생필품키트, 수급자,차상위 배분</t>
  </si>
  <si>
    <t>무, 급식용</t>
  </si>
  <si>
    <t>깻잎, 급식용</t>
  </si>
  <si>
    <t>상추, 급식용</t>
  </si>
  <si>
    <t>청양고추, 급식용</t>
  </si>
  <si>
    <t>애호박, 급식용</t>
  </si>
  <si>
    <t>단감(10kg), 급식용</t>
  </si>
  <si>
    <t>생필품키트, 이용자 배분</t>
  </si>
  <si>
    <t>쌀(20kg), 급식용</t>
  </si>
  <si>
    <t>고구마(10kg), 급식용</t>
  </si>
  <si>
    <t>현대자동차</t>
  </si>
  <si>
    <t>감(10kg), 급식용</t>
  </si>
  <si>
    <t>영양떡, 프로그램 간식</t>
  </si>
  <si>
    <t>사과(10kg), 프로그램 간식</t>
  </si>
  <si>
    <t>증편, 급식용</t>
  </si>
  <si>
    <t>파프리카, 급식용</t>
  </si>
  <si>
    <t>총각무, 급식용</t>
  </si>
  <si>
    <t>무청, 급식용</t>
  </si>
  <si>
    <t>김장김치10kg, 김명옥</t>
  </si>
  <si>
    <t>김장김치, 이용자 배분</t>
  </si>
  <si>
    <t>귤, 프로그램 간식</t>
  </si>
  <si>
    <t>된장14kg, 급식용</t>
  </si>
  <si>
    <t>말</t>
  </si>
  <si>
    <t>생피땅콩, 급식용</t>
  </si>
  <si>
    <t>대파, 급식용</t>
  </si>
  <si>
    <t>꽈리고추, 급식용</t>
  </si>
  <si>
    <t>쌈배추, 급식용</t>
  </si>
  <si>
    <t>김장김치10kg, 급식용</t>
  </si>
  <si>
    <t>커피, 프로그램 간식</t>
  </si>
  <si>
    <t>배추, 급식용</t>
  </si>
  <si>
    <t>양배추, 급식용</t>
  </si>
  <si>
    <t>포기</t>
  </si>
  <si>
    <t>고추, 급식용</t>
  </si>
  <si>
    <t>김치80kg, 급식용</t>
  </si>
  <si>
    <t>흑임자묵(6kg), 급식용</t>
  </si>
  <si>
    <t>김치(10kg), 급식용</t>
  </si>
  <si>
    <t>김치(7kg), 이용자 배분</t>
  </si>
  <si>
    <t>김치(10kg), 이용자 배분</t>
  </si>
  <si>
    <t>오디오북, 대여사업</t>
  </si>
  <si>
    <t>CD플레이어, 대여사업</t>
  </si>
  <si>
    <t>이어폰, 대여사업</t>
  </si>
  <si>
    <t>가방, 대여사업</t>
  </si>
  <si>
    <t>CD케이스, 대여사업</t>
  </si>
  <si>
    <t>후원스티커, 대여사업</t>
  </si>
  <si>
    <t>쌀20kg, 급식용</t>
  </si>
  <si>
    <t>부추, 급식용</t>
  </si>
  <si>
    <t>백미20kg, 이용자배분</t>
  </si>
  <si>
    <t>잡곡80포 백미16포,급식용</t>
  </si>
  <si>
    <t>반려화분, 이용자 배분</t>
  </si>
  <si>
    <t>임플란트,틀니지원(김명옥)</t>
  </si>
  <si>
    <t>김치(5kg), 전연식 외 6세대</t>
  </si>
  <si>
    <t>온누리상품권 300만원/기획팀</t>
  </si>
  <si>
    <t>쥬키니호박, 급식용</t>
  </si>
  <si>
    <t>직원연수지원</t>
  </si>
  <si>
    <t>온누리상품권 100만원/기획팀</t>
  </si>
  <si>
    <t>찹쌀(20kg), 급식용</t>
  </si>
  <si>
    <t>N95마스크(25개입), 이용자</t>
  </si>
  <si>
    <t>소독제, 복지관</t>
  </si>
  <si>
    <t>도넛, 프로그램 간식</t>
  </si>
  <si>
    <t>점자도서, 기관 배부</t>
  </si>
  <si>
    <t>컵라면(18개입), 이용자</t>
  </si>
  <si>
    <t>케이크,빵, 이용자 간식</t>
  </si>
  <si>
    <t>감귤(5kg), 이용자 간식</t>
  </si>
  <si>
    <t>계란, 이용자 간식</t>
  </si>
  <si>
    <t>된장(14kg), 급식용</t>
  </si>
  <si>
    <t>쌈장(14kg), 급식용</t>
  </si>
  <si>
    <t>옛날과자 프로그램간식</t>
    <phoneticPr fontId="15" type="noConversion"/>
  </si>
  <si>
    <t>일회용마스크 이용자배분</t>
    <phoneticPr fontId="15" type="noConversion"/>
  </si>
  <si>
    <t>과자,음료 프로그램간식</t>
    <phoneticPr fontId="15" type="noConversion"/>
  </si>
  <si>
    <t>상품권 개관18주년 행사</t>
    <phoneticPr fontId="15" type="noConversion"/>
  </si>
  <si>
    <t>꽃다발 개관18주년행사</t>
    <phoneticPr fontId="15" type="noConversion"/>
  </si>
  <si>
    <t>녹음기사용영상제작,녹음봉사자교육</t>
    <phoneticPr fontId="15" type="noConversion"/>
  </si>
  <si>
    <t>쿠키 편의시설점검 특강간식</t>
    <phoneticPr fontId="15" type="noConversion"/>
  </si>
  <si>
    <t>photo logo reval(에텍 탬플릿), 영상</t>
    <phoneticPr fontId="15" type="noConversion"/>
  </si>
  <si>
    <t>대파 외, 부식용</t>
    <phoneticPr fontId="15" type="noConversion"/>
  </si>
  <si>
    <t>생필품, 전연식외 4세대</t>
    <phoneticPr fontId="15" type="noConversion"/>
  </si>
  <si>
    <t>수박, 급식용</t>
    <phoneticPr fontId="15" type="noConversion"/>
  </si>
  <si>
    <t>복숭아, 프로그램간식</t>
    <phoneticPr fontId="15" type="noConversion"/>
  </si>
  <si>
    <t>애호박, 식당 부식</t>
    <phoneticPr fontId="15" type="noConversion"/>
  </si>
  <si>
    <t>음료,프로그램 간식</t>
    <phoneticPr fontId="15" type="noConversion"/>
  </si>
  <si>
    <t>롤케익,프로그램 간식</t>
    <phoneticPr fontId="15" type="noConversion"/>
  </si>
  <si>
    <t>가지 외, 식당 부식</t>
    <phoneticPr fontId="15" type="noConversion"/>
  </si>
  <si>
    <t>인후단,프로그램 간식</t>
    <phoneticPr fontId="15" type="noConversion"/>
  </si>
  <si>
    <t>음료, 프로그램 간식</t>
    <phoneticPr fontId="15" type="noConversion"/>
  </si>
  <si>
    <t>도서,복지관 이용자 대여</t>
    <phoneticPr fontId="15" type="noConversion"/>
  </si>
  <si>
    <t>마스크,복지관 이용자</t>
    <phoneticPr fontId="15" type="noConversion"/>
  </si>
  <si>
    <t>물티슈,복지관 이용자</t>
    <phoneticPr fontId="15" type="noConversion"/>
  </si>
  <si>
    <t>음료,이용자 간식</t>
    <phoneticPr fontId="15" type="noConversion"/>
  </si>
  <si>
    <t>공진단,프로그램 간식</t>
    <phoneticPr fontId="15" type="noConversion"/>
  </si>
  <si>
    <t>의류,복지관 이용자</t>
    <phoneticPr fontId="15" type="noConversion"/>
  </si>
  <si>
    <t>참기름세트,재가 대상자 배분</t>
    <phoneticPr fontId="15" type="noConversion"/>
  </si>
  <si>
    <t>백미(10kg),재가 대상자 배분</t>
    <phoneticPr fontId="15" type="noConversion"/>
  </si>
  <si>
    <t>양말,프로그램 이용자</t>
    <phoneticPr fontId="15" type="noConversion"/>
  </si>
  <si>
    <t>홍양섭</t>
  </si>
  <si>
    <t>김명옥</t>
  </si>
  <si>
    <t>녹음실2</t>
    <phoneticPr fontId="44" type="noConversion"/>
  </si>
  <si>
    <t>상담실1</t>
    <phoneticPr fontId="44" type="noConversion"/>
  </si>
  <si>
    <t>서버실</t>
  </si>
  <si>
    <t>인쇄실1</t>
    <phoneticPr fontId="44" type="noConversion"/>
  </si>
  <si>
    <t>사무실8,인쇄실2</t>
  </si>
  <si>
    <t>사무실1</t>
  </si>
  <si>
    <t>사무실1(정영현)</t>
  </si>
  <si>
    <t>사무실10,안내데스크1,안마실2,관장실1</t>
  </si>
  <si>
    <t xml:space="preserve">상담실1 </t>
  </si>
  <si>
    <t>정보화교육실10,사무실1(디지털게시판용)</t>
  </si>
  <si>
    <t>통합사무실(역량팀)</t>
  </si>
  <si>
    <t>회의용</t>
  </si>
  <si>
    <t>2400*900*720</t>
  </si>
  <si>
    <t>업무용(관장님)</t>
  </si>
  <si>
    <t>컴퓨터실(강사자리)</t>
  </si>
  <si>
    <t xml:space="preserve">통16 주3 </t>
  </si>
  <si>
    <t>치료실</t>
  </si>
  <si>
    <t xml:space="preserve"> 치료실</t>
  </si>
  <si>
    <t>3층휴게실(점.자)</t>
  </si>
  <si>
    <t>3층(강연대 소)</t>
  </si>
  <si>
    <t>3층(강연대.대)</t>
  </si>
  <si>
    <t>사각테이블(자료실)</t>
  </si>
  <si>
    <t>3층 자료실</t>
  </si>
  <si>
    <t>통2 점자2 주4</t>
  </si>
  <si>
    <t>1650*800*720</t>
  </si>
  <si>
    <t>컴퓨터실 후면중앙</t>
  </si>
  <si>
    <t>1520*800*1100</t>
  </si>
  <si>
    <t>컴퓨터실 후면 우측아래</t>
  </si>
  <si>
    <t>1520*400*1300(상부장)</t>
  </si>
  <si>
    <t>컴퓨터실 후면 우측상단</t>
  </si>
  <si>
    <t>02006</t>
  </si>
  <si>
    <t>1800*550*2400</t>
  </si>
  <si>
    <t>3층 자료실 우측벽면</t>
  </si>
  <si>
    <t>비 품 명 : 디지털카메라[1049]</t>
  </si>
  <si>
    <t>TH/DSLR-A230L(소니)</t>
  </si>
  <si>
    <t>나라장터(주)나라오름</t>
  </si>
  <si>
    <t xml:space="preserve">소니 </t>
  </si>
  <si>
    <t>DSC-HX9V(소니)</t>
  </si>
  <si>
    <t>소니 알파 58</t>
  </si>
  <si>
    <t>SLT-5-A58K</t>
  </si>
  <si>
    <t>사진교실(사무실)</t>
  </si>
  <si>
    <t>공동모금회 외부지원</t>
  </si>
  <si>
    <t>비 품 명 : cd플레이어[1050]</t>
  </si>
  <si>
    <t>cd플레이어(usb겸용)</t>
  </si>
  <si>
    <t>numark mp103 usb(방송실)</t>
  </si>
  <si>
    <t>6 년</t>
  </si>
  <si>
    <t>대영사운드 1644-6153</t>
  </si>
  <si>
    <t>외부용 CD플레이어</t>
  </si>
  <si>
    <t>MP103USB(방송실)</t>
  </si>
  <si>
    <t>대영사운드(1644-6153)</t>
  </si>
  <si>
    <t>비 품 명 : 녹음기[1051]</t>
  </si>
  <si>
    <t>카세트</t>
  </si>
  <si>
    <t xml:space="preserve">인켈usd </t>
  </si>
  <si>
    <t>4층대회의실(카세트)</t>
  </si>
  <si>
    <t>비 품 명 : 업무차량[1054]</t>
  </si>
  <si>
    <t xml:space="preserve"> sk기증   자부담 : 680,380</t>
  </si>
  <si>
    <t>스타렉스11인승</t>
  </si>
  <si>
    <t>복지관(회원수송)</t>
  </si>
  <si>
    <t>공동모금회기증 나라장터</t>
  </si>
  <si>
    <t xml:space="preserve">고려아연 </t>
  </si>
  <si>
    <t>하이브리드 5인 승용</t>
  </si>
  <si>
    <t>어린이 탑승차량</t>
  </si>
  <si>
    <t>11인승</t>
  </si>
  <si>
    <t>복지관 주차장</t>
  </si>
  <si>
    <t>9 년</t>
  </si>
  <si>
    <t>현대자동차(고려아연)</t>
  </si>
  <si>
    <t>비 품 명 : 독서확대기[1059]</t>
  </si>
  <si>
    <t>센스뷰듀오</t>
  </si>
  <si>
    <t>휴대용독서확대기</t>
  </si>
  <si>
    <t>3층 보조기기(진열장)</t>
  </si>
  <si>
    <t>힘스코리아</t>
  </si>
  <si>
    <t>센스뷰라이트</t>
  </si>
  <si>
    <t>3층보조기기(진열장)</t>
  </si>
  <si>
    <t>탁상형도서확대기</t>
  </si>
  <si>
    <t>아크로벳LCD</t>
  </si>
  <si>
    <t>한리텍 02)400-3172</t>
  </si>
  <si>
    <t>휴대독서확대기</t>
  </si>
  <si>
    <t>아미고</t>
  </si>
  <si>
    <t>한리텍</t>
  </si>
  <si>
    <t>정보화보조기기 대여물품(휴대용)</t>
  </si>
  <si>
    <t>3층 점자자료실 (대여물품)</t>
  </si>
  <si>
    <t>힘스코리아 042)864-4460</t>
  </si>
  <si>
    <t>정보화보조기기대여물품(탁상용)</t>
  </si>
  <si>
    <t>라이프스타일</t>
  </si>
  <si>
    <t>대여물품</t>
  </si>
  <si>
    <t>(주) 씨앤피</t>
  </si>
  <si>
    <t>캔디5</t>
  </si>
  <si>
    <t>셀바스 헬스케어</t>
  </si>
  <si>
    <t>비 품 명 : LCD프로젝터[1061]</t>
  </si>
  <si>
    <t>LCD프로젝터</t>
  </si>
  <si>
    <t>샤프XG-510K</t>
  </si>
  <si>
    <t>2층사무실</t>
  </si>
  <si>
    <t>미디어테크-조달구입</t>
  </si>
  <si>
    <t>XG-C465X</t>
  </si>
  <si>
    <t>주은영상 011-9520-6076</t>
  </si>
  <si>
    <t>비 품 명 : 스크린[1062]</t>
  </si>
  <si>
    <t>스크린(전동)</t>
  </si>
  <si>
    <t>120인치</t>
  </si>
  <si>
    <t>1500*1500</t>
  </si>
  <si>
    <t>3500*2580(컴퓨터실 후면블라인드)</t>
  </si>
  <si>
    <t>컴퓨터실 후면 방염블라인드</t>
  </si>
  <si>
    <t>스크린(수동)</t>
  </si>
  <si>
    <t>80인치</t>
  </si>
  <si>
    <t>이동식 지하</t>
  </si>
  <si>
    <t>비 품 명 : 음성프로그램[1067]</t>
  </si>
  <si>
    <t>사무실5,정보화교육실10</t>
  </si>
  <si>
    <t>센스리더</t>
  </si>
  <si>
    <t>정보화교육실10, 사무실5</t>
  </si>
  <si>
    <t>엑스비젼</t>
  </si>
  <si>
    <t>음성프로그램</t>
  </si>
  <si>
    <t>엑스비젼테크놀리지</t>
  </si>
  <si>
    <t>비 품 명 : 점자프린터[1068]</t>
  </si>
  <si>
    <t>점자프린터</t>
  </si>
  <si>
    <t>브레일400RS</t>
  </si>
  <si>
    <t>10 년</t>
  </si>
  <si>
    <t>실로암복지회</t>
  </si>
  <si>
    <t>장애인 인식개선 교육용(최주희)</t>
  </si>
  <si>
    <t>20*15*7(라벨기)</t>
  </si>
  <si>
    <t>상담지역(최주희)</t>
  </si>
  <si>
    <t>오버플로우</t>
  </si>
  <si>
    <t>헥스온(031-709-0101) 보조공학기기</t>
  </si>
  <si>
    <t>에베레스트D</t>
  </si>
  <si>
    <t>인쇄실(황기환)</t>
  </si>
  <si>
    <t>장애인고용공단(임대)</t>
  </si>
  <si>
    <t>92*70*65</t>
  </si>
  <si>
    <t>1층 인쇄실</t>
  </si>
  <si>
    <t>주)에이블텍 코리아</t>
  </si>
  <si>
    <t>점자 라벨기</t>
  </si>
  <si>
    <t>주)오버플로우</t>
  </si>
  <si>
    <t>비 품 명 : 풀제본기[1069]</t>
  </si>
  <si>
    <t>점자제본용</t>
  </si>
  <si>
    <t>GS4500D</t>
  </si>
  <si>
    <t>에이블텍 코리아(010-6297-1391)</t>
  </si>
  <si>
    <t>비 품 명 : 링제본기[1070]</t>
  </si>
  <si>
    <t>링제본기</t>
  </si>
  <si>
    <t>RENZ-CONFORT</t>
  </si>
  <si>
    <t>전동와이어링 겸용 제본기</t>
  </si>
  <si>
    <t>xp-6e</t>
  </si>
  <si>
    <t>오피스넥스(울산점)</t>
  </si>
  <si>
    <t>비 품 명 : 점자명함인쇄기[1071]</t>
  </si>
  <si>
    <t>점자명함인쇄기</t>
  </si>
  <si>
    <t>MT형</t>
  </si>
  <si>
    <t>1층인쇄실</t>
  </si>
  <si>
    <t>비 품 명 : 전압자동조절기[1073]</t>
  </si>
  <si>
    <t>전압자동조절기</t>
  </si>
  <si>
    <t>5K</t>
  </si>
  <si>
    <t>한일전기</t>
  </si>
  <si>
    <t>비 품 명 : 전기온풍기[1074]</t>
  </si>
  <si>
    <t>2300kcal/h</t>
  </si>
  <si>
    <t>로비1 직업1</t>
  </si>
  <si>
    <t>PTC</t>
  </si>
  <si>
    <t>전기히터(이미용)</t>
  </si>
  <si>
    <t>15평형</t>
  </si>
  <si>
    <t>비 품 명 : 탈의실 사물함[1075]</t>
  </si>
  <si>
    <t>1800*2600*500</t>
  </si>
  <si>
    <t>원니스</t>
  </si>
  <si>
    <t>비 품 명 : 신발장[1076]</t>
  </si>
  <si>
    <t>1100*300*1100</t>
  </si>
  <si>
    <t>비 품 명 : 태극기[1079]</t>
  </si>
  <si>
    <t>의식행사용</t>
  </si>
  <si>
    <t>오피스넥스</t>
  </si>
  <si>
    <t>비 품 명 : 장구[1081]</t>
  </si>
  <si>
    <t>재물조사시 등재</t>
  </si>
  <si>
    <t>사물놀이교실</t>
  </si>
  <si>
    <t>사물놀이</t>
  </si>
  <si>
    <t>1.7인치</t>
  </si>
  <si>
    <t>국악아카데미</t>
  </si>
  <si>
    <t>사물놀이용 장구</t>
  </si>
  <si>
    <t>한자반</t>
  </si>
  <si>
    <t>비 품 명 : 북[1082]</t>
  </si>
  <si>
    <t>경주국악사</t>
  </si>
  <si>
    <t>1자4치</t>
  </si>
  <si>
    <t>(지)취미실</t>
  </si>
  <si>
    <t>경주국악사 773-2298</t>
  </si>
  <si>
    <t>난타북</t>
  </si>
  <si>
    <t>02007</t>
  </si>
  <si>
    <t>한마음국악사 042-272-2445</t>
  </si>
  <si>
    <t>사물놀이용 북</t>
  </si>
  <si>
    <t>02008</t>
  </si>
  <si>
    <t>중앙불교사(211-1770)</t>
  </si>
  <si>
    <t>비 품 명 : 탁구대(쇼다운)[1083]</t>
  </si>
  <si>
    <t>3660*780</t>
  </si>
  <si>
    <t>지하 탁구실(쇼다운)</t>
  </si>
  <si>
    <t>(주)드림에이블</t>
  </si>
  <si>
    <t>비 품 명 : 커피자판기[1084]</t>
  </si>
  <si>
    <t>DG-808FK</t>
  </si>
  <si>
    <t>TRAY방식</t>
  </si>
  <si>
    <t>1층 로비</t>
  </si>
  <si>
    <t>현대유통221-0028</t>
  </si>
  <si>
    <t>주간보호센터</t>
  </si>
  <si>
    <t>430*470*700</t>
  </si>
  <si>
    <t>태화상사</t>
  </si>
  <si>
    <t>비 품 명 : 비닐접착기[1085]</t>
  </si>
  <si>
    <t>코팅기</t>
  </si>
  <si>
    <t>LAMIART-320LSI</t>
  </si>
  <si>
    <t>3층휴게실</t>
  </si>
  <si>
    <t>비 품 명 : 노트북[1086]</t>
  </si>
  <si>
    <t>15인치</t>
  </si>
  <si>
    <t>조달청나라장터 삼성전자로지텍</t>
  </si>
  <si>
    <t>LG GRAM 15인치</t>
  </si>
  <si>
    <t>8 년</t>
  </si>
  <si>
    <t>비 품 명 : HD TV[1088]</t>
  </si>
  <si>
    <t>32인치</t>
  </si>
  <si>
    <t>1층 안내데스크 옆</t>
  </si>
  <si>
    <t>(주)블루픽셀</t>
  </si>
  <si>
    <t>49인치</t>
  </si>
  <si>
    <t>비 품 명 : 청소기[1089]</t>
  </si>
  <si>
    <t>1400w</t>
  </si>
  <si>
    <t>VC-BK620B</t>
  </si>
  <si>
    <t>비 품 명 : 점자정보단말기[1090]</t>
  </si>
  <si>
    <t>정보화보조기기(대여)</t>
  </si>
  <si>
    <t>한소네포켓</t>
  </si>
  <si>
    <t>3층점자자료실(대여물품)</t>
  </si>
  <si>
    <t>힘스코리아042)864-4460</t>
  </si>
  <si>
    <t>힘스인터내셔널(042-864-4460)</t>
  </si>
  <si>
    <t>한소네U2 미니</t>
  </si>
  <si>
    <t>한소네5</t>
  </si>
  <si>
    <t>한소네u2미니</t>
  </si>
  <si>
    <t>한소네 U2 쿼티</t>
  </si>
  <si>
    <t>역량강화 지원팀</t>
  </si>
  <si>
    <t>셀바스헬스케어</t>
  </si>
  <si>
    <t>비 품 명 : 인터넷부스[1091]</t>
  </si>
  <si>
    <t>900*550*1080</t>
  </si>
  <si>
    <t>3층자료실 컴퓨터책상</t>
  </si>
  <si>
    <t>비 품 명 : 복식7단2현서가[1098]</t>
  </si>
  <si>
    <t>1800*420*2100</t>
  </si>
  <si>
    <t>옥상</t>
  </si>
  <si>
    <t>비 품 명 : 콤비네이션트래이너[1099]</t>
  </si>
  <si>
    <t>콤비네이션</t>
  </si>
  <si>
    <t>2400*3600*2050</t>
  </si>
  <si>
    <t>비 품 명 : 문서세단기[1100]</t>
  </si>
  <si>
    <t>ks-1240a(420*390*630)</t>
  </si>
  <si>
    <t>11 년</t>
  </si>
  <si>
    <t>오피스넥스(대진코스탈)</t>
  </si>
  <si>
    <t>비 품 명 : 모니터[1101]</t>
  </si>
  <si>
    <t>삼성전자 LCD모니터</t>
  </si>
  <si>
    <t>CX714TM 17인치</t>
  </si>
  <si>
    <t>cctv1,가은미1,상담실1,폐기예정6</t>
  </si>
  <si>
    <t>19형</t>
  </si>
  <si>
    <t>봉선,병희,재식,혜영,효형</t>
  </si>
  <si>
    <t>수수료 별도</t>
  </si>
  <si>
    <t>48.3cm</t>
  </si>
  <si>
    <t>정보화교육실9, 녹음3, 인쇄실1, 폐기예정1</t>
  </si>
  <si>
    <t>23EA55VQ (23인치)</t>
  </si>
  <si>
    <t>안마1,인쇄2,안내1,사무실2, 폐기예정1</t>
  </si>
  <si>
    <t>엘지전자(080-856-2700)</t>
  </si>
  <si>
    <t>조달청나라장터 구입</t>
  </si>
  <si>
    <t>24인치</t>
  </si>
  <si>
    <t>사무실10</t>
  </si>
  <si>
    <t>엘지전자</t>
  </si>
  <si>
    <t>lg24인치</t>
  </si>
  <si>
    <t>사무실1(김명선)</t>
  </si>
  <si>
    <t>하이마트(롯데마트내)</t>
  </si>
  <si>
    <t xml:space="preserve"> LG/24인치</t>
  </si>
  <si>
    <t>사무실2(황혜영, 문성혜)</t>
  </si>
  <si>
    <t>삼성 27인치 모니터</t>
  </si>
  <si>
    <t>LG모니터24 인치</t>
  </si>
  <si>
    <t>봉선,지연,희정,희례</t>
  </si>
  <si>
    <t>cn/27MP75HM</t>
  </si>
  <si>
    <t>대회의실(노래방용)</t>
  </si>
  <si>
    <t>ARS 서버용</t>
  </si>
  <si>
    <t>19인치</t>
  </si>
  <si>
    <t>비 품 명 : 플러스데크[1106]</t>
  </si>
  <si>
    <t>녹음실(컴퓨터장착)</t>
  </si>
  <si>
    <t>플러스데크2</t>
  </si>
  <si>
    <t>비 품 명 : 편집프로그램[1108]</t>
  </si>
  <si>
    <t>녹음실 편집프로그램</t>
  </si>
  <si>
    <t>ADOBE AUDITION 1.5</t>
  </si>
  <si>
    <t>3층녹음실</t>
  </si>
  <si>
    <t>비 품 명 : 마이크[1110]</t>
  </si>
  <si>
    <t xml:space="preserve">무선마이크 </t>
  </si>
  <si>
    <t>SHURE  SVX24/PG28</t>
  </si>
  <si>
    <t xml:space="preserve">유선 마이크 </t>
  </si>
  <si>
    <t>SHURE  SM58S</t>
  </si>
  <si>
    <t xml:space="preserve">외부용-유선마이크 </t>
  </si>
  <si>
    <t>SM58SK</t>
  </si>
  <si>
    <t>내부용 무선마이크</t>
  </si>
  <si>
    <t>SVX24/PG28</t>
  </si>
  <si>
    <t>녹음용 마이크</t>
  </si>
  <si>
    <t>E-845S SENNHEISER</t>
  </si>
  <si>
    <t>4층</t>
  </si>
  <si>
    <t>핀마이크</t>
  </si>
  <si>
    <t>가이드용 무선 마이크</t>
  </si>
  <si>
    <t>아이린</t>
  </si>
  <si>
    <t>녹음실용</t>
  </si>
  <si>
    <t>Avantone CK6</t>
  </si>
  <si>
    <t>(주)푸른달 070-7528-8557</t>
  </si>
  <si>
    <t>비 품 명 : 스위칭허브[1111]</t>
  </si>
  <si>
    <t>8PORT 3M</t>
  </si>
  <si>
    <t>비 품 명 : 헤드폰[1112]</t>
  </si>
  <si>
    <t>녹음용</t>
  </si>
  <si>
    <t>HD555</t>
  </si>
  <si>
    <t>KRK KNS 6400</t>
  </si>
  <si>
    <t>비 품 명 : 메인콘솔[1113]</t>
  </si>
  <si>
    <t>녹음주조정실</t>
  </si>
  <si>
    <t>1200*1130*1000</t>
  </si>
  <si>
    <t>비 품 명 : cd 복사기[1114]</t>
  </si>
  <si>
    <t>멀티</t>
  </si>
  <si>
    <t>DZONEI Duplicator</t>
  </si>
  <si>
    <t>디지털존 디지털밸리</t>
  </si>
  <si>
    <t>비 품 명 : UPS[1115]</t>
  </si>
  <si>
    <t>APC Smart-UPS 1000W</t>
  </si>
  <si>
    <t>서브실</t>
  </si>
  <si>
    <t>비 품 명 : 스피커[1116]</t>
  </si>
  <si>
    <t>AI스피커</t>
  </si>
  <si>
    <t>NUGU</t>
  </si>
  <si>
    <t>2층사무실,이병희</t>
  </si>
  <si>
    <t>오파테크</t>
  </si>
  <si>
    <t>비 품 명 : 랙 캐빈넷[1117]</t>
  </si>
  <si>
    <t>엠프 랙</t>
  </si>
  <si>
    <t>PR-111A</t>
  </si>
  <si>
    <t>1600*1000*600</t>
  </si>
  <si>
    <t>비 품 명 : 전기밥솥[1119]</t>
  </si>
  <si>
    <t>식당주방용</t>
  </si>
  <si>
    <t>30인용</t>
  </si>
  <si>
    <t>비 품 명 : 보관대[1120]</t>
  </si>
  <si>
    <t>도시락보관함</t>
  </si>
  <si>
    <t>1300*250*520</t>
  </si>
  <si>
    <t>비 품 명 : 진열장[1123]</t>
  </si>
  <si>
    <t>도자기전시</t>
  </si>
  <si>
    <t>1170*400*1500</t>
  </si>
  <si>
    <t>지하2 옥상2</t>
  </si>
  <si>
    <t>대현씽크</t>
  </si>
  <si>
    <t>진열대</t>
  </si>
  <si>
    <t>1200*400*1255</t>
  </si>
  <si>
    <t>3층도서관</t>
  </si>
  <si>
    <t>창성디엔지 265-1412</t>
  </si>
  <si>
    <t>3단올문 서류장</t>
  </si>
  <si>
    <t>800*400*1255</t>
  </si>
  <si>
    <t>3층도서자료실</t>
  </si>
  <si>
    <t>창성디엔지</t>
  </si>
  <si>
    <t>비 품 명 : 행사용천막[1126]</t>
  </si>
  <si>
    <t>행사용천막</t>
  </si>
  <si>
    <t>카라반천막 3000*6000</t>
  </si>
  <si>
    <t>이안교역</t>
  </si>
  <si>
    <t>비 품 명 : 체성분분석기[1127]</t>
  </si>
  <si>
    <t>GENIUS-220</t>
  </si>
  <si>
    <t>2층체력단련실</t>
  </si>
  <si>
    <t>자원메디칼 부산영업소</t>
  </si>
  <si>
    <t>비 품 명 : 거울[1129]</t>
  </si>
  <si>
    <t>5700*1800*5T</t>
  </si>
  <si>
    <t>유성창호</t>
  </si>
  <si>
    <t>비 품 명 : 커텐[1130]</t>
  </si>
  <si>
    <t>치료실용</t>
  </si>
  <si>
    <t>라라아비스커텐</t>
  </si>
  <si>
    <t>북구, 동구, 남구</t>
  </si>
  <si>
    <t>한울케텐</t>
  </si>
  <si>
    <t>비 품 명 : LCD프로젝터케이스[1132]</t>
  </si>
  <si>
    <t>프로젝터 케이스</t>
  </si>
  <si>
    <t>CB-50</t>
  </si>
  <si>
    <t>미디어테크</t>
  </si>
  <si>
    <t>비 품 명 : 징[1133]</t>
  </si>
  <si>
    <t>사물놀이교실용</t>
  </si>
  <si>
    <t>대자</t>
  </si>
  <si>
    <t>비 품 명 : 파티션[1137]</t>
  </si>
  <si>
    <t>1800*60*1157</t>
  </si>
  <si>
    <t>1000*700*1157</t>
  </si>
  <si>
    <t>1층 치료실</t>
  </si>
  <si>
    <t>비 품 명 : 점자교구set[1138]</t>
  </si>
  <si>
    <t>제작</t>
  </si>
  <si>
    <t>520*730</t>
  </si>
  <si>
    <t>비 품 명 : 악보받침대[1140]</t>
  </si>
  <si>
    <t xml:space="preserve"> 스탠드</t>
  </si>
  <si>
    <t>1단</t>
  </si>
  <si>
    <t>4층대회의실</t>
  </si>
  <si>
    <t>비 품 명 : 삼각대[1141]</t>
  </si>
  <si>
    <t>삼성복지재단(사랑의 오작교)</t>
  </si>
  <si>
    <t>삼각대 3단(VCT-D680RM)</t>
  </si>
  <si>
    <t>기획운영</t>
  </si>
  <si>
    <t>카메라마트</t>
  </si>
  <si>
    <t>비 품 명 : 무선마이크[1142]</t>
  </si>
  <si>
    <t>t-200</t>
  </si>
  <si>
    <t>주은영상</t>
  </si>
  <si>
    <t>4층 회의실 (무선마이크세트)</t>
  </si>
  <si>
    <t>490*240*46(수신기) 267*50(마이크2개)</t>
  </si>
  <si>
    <t>4층 회의실</t>
  </si>
  <si>
    <t>비 품 명 : 재단기[1143]</t>
  </si>
  <si>
    <t>렉셀 재단기</t>
  </si>
  <si>
    <t>A525PRO-A3</t>
  </si>
  <si>
    <t>오피스넥스 267-8288</t>
  </si>
  <si>
    <t>카피어랜드</t>
  </si>
  <si>
    <t>비 품 명 : 그래픽프로그램[1146]</t>
  </si>
  <si>
    <t>ADOBE</t>
  </si>
  <si>
    <t>포토샵CS2</t>
  </si>
  <si>
    <t>조달구입(유앤아이소프트)</t>
  </si>
  <si>
    <t>비 품 명 : 악기보관함[1149]</t>
  </si>
  <si>
    <t>1580*500*1970</t>
  </si>
  <si>
    <t>1800*900*2570</t>
  </si>
  <si>
    <t>지하취미실 옆</t>
  </si>
  <si>
    <t>비 품 명 : 인쇄용품정리함[1150]</t>
  </si>
  <si>
    <t>2080*260*810</t>
  </si>
  <si>
    <t>550-260-360</t>
  </si>
  <si>
    <t>비 품 명 : 김치냉장고[1151]</t>
  </si>
  <si>
    <t>기증(딤채)</t>
  </si>
  <si>
    <t>200L</t>
  </si>
  <si>
    <t>4층 옥상</t>
  </si>
  <si>
    <t xml:space="preserve">현대자동차 </t>
  </si>
  <si>
    <t>810?1870?796</t>
  </si>
  <si>
    <t xml:space="preserve">(주)대유위니아, 이문후회장 후 </t>
  </si>
  <si>
    <t>비 품 명 : 서류보관함[1153]</t>
  </si>
  <si>
    <t>서류보관용</t>
  </si>
  <si>
    <t>800*350*2250</t>
  </si>
  <si>
    <t>3층자원봉사자실</t>
  </si>
  <si>
    <t>성진목공</t>
  </si>
  <si>
    <t>서류8개, 물품함2개, 책장1개</t>
  </si>
  <si>
    <t>제일종합인테리어</t>
  </si>
  <si>
    <t>비 품 명 : 이면지활용함[1155]</t>
  </si>
  <si>
    <t>이면지활용함</t>
  </si>
  <si>
    <t>D-25(2단 B형)</t>
  </si>
  <si>
    <t>사무실 출입문</t>
  </si>
  <si>
    <t>비 품 명 : 스피커[1157]</t>
  </si>
  <si>
    <t>음향장비</t>
  </si>
  <si>
    <t>JBL EON 15 G2(행사,이동식)</t>
  </si>
  <si>
    <t>4층 대강당(행사용)</t>
  </si>
  <si>
    <t>아주음향</t>
  </si>
  <si>
    <t>비 품 명 : 믹서기[1158]</t>
  </si>
  <si>
    <t>UB2442FX-PRO</t>
  </si>
  <si>
    <t>4층 대강당</t>
  </si>
  <si>
    <t>비 품 명 : 신디[1159]</t>
  </si>
  <si>
    <t>PC2X</t>
  </si>
  <si>
    <t>비 품 명 : SM58S 마이크[1160]</t>
  </si>
  <si>
    <t>SHURE SM58S</t>
  </si>
  <si>
    <t>비 품 명 : 스피커 스텐드[1161]</t>
  </si>
  <si>
    <t>정우 SP 스텐드</t>
  </si>
  <si>
    <t>비 품 명 : 신디케이스[1162]</t>
  </si>
  <si>
    <t>LEEM LKC-88</t>
  </si>
  <si>
    <t>비 품 명 : 믹서기 케이스[1163]</t>
  </si>
  <si>
    <t>믹스기,CD플레이어 케이스</t>
  </si>
  <si>
    <t>믹스+4U</t>
  </si>
  <si>
    <t>1 년</t>
  </si>
  <si>
    <t>비 품 명 : 다단식선반[1164]</t>
  </si>
  <si>
    <t>식당용품</t>
  </si>
  <si>
    <t>1200*570*2100</t>
  </si>
  <si>
    <t>4층 주방</t>
  </si>
  <si>
    <t>한국주방기물백화점</t>
  </si>
  <si>
    <t>900*350*400(컴퓨터실 벽체)</t>
  </si>
  <si>
    <t>컴퓨터실 벽체4(관장실1)</t>
  </si>
  <si>
    <t>비 품 명 : 다단식선반1[1165]</t>
  </si>
  <si>
    <t>450*290*2100</t>
  </si>
  <si>
    <t>비 품 명 : 도시락보관함[1170]</t>
  </si>
  <si>
    <t>4층식당</t>
  </si>
  <si>
    <t>비 품 명 : 이동식스크린[1173]</t>
  </si>
  <si>
    <t>비 품 명 : 금고[1181]</t>
  </si>
  <si>
    <t>630*495*551</t>
  </si>
  <si>
    <t>2층통합사무실</t>
  </si>
  <si>
    <t>비 품 명 : 점자명함인쇄기[1182]</t>
  </si>
  <si>
    <t>자동점자명함기</t>
  </si>
  <si>
    <t>300*400*400</t>
  </si>
  <si>
    <t>실로암시각장애인복지관</t>
  </si>
  <si>
    <t>비 품 명 : 텔레비전[1184]</t>
  </si>
  <si>
    <t>교육용텔레비전</t>
  </si>
  <si>
    <t>32인치 LCD</t>
  </si>
  <si>
    <t>삼성전자(조달청)</t>
  </si>
  <si>
    <t>비 품 명 : 발맛사지[1185]</t>
  </si>
  <si>
    <t>MT-22B</t>
  </si>
  <si>
    <t>제이엠테크 031)230-9993</t>
  </si>
  <si>
    <t>비 품 명 : 2단선반[1186]</t>
  </si>
  <si>
    <t>비 품 명 : 센스리드[1189]</t>
  </si>
  <si>
    <t>SET</t>
  </si>
  <si>
    <t>3층 보관함</t>
  </si>
  <si>
    <t>(주)엑스비젼</t>
  </si>
  <si>
    <t>센스리더 김성원</t>
  </si>
  <si>
    <t>(주)엑스비전테크놀로지</t>
  </si>
  <si>
    <t>센스리더 베이직</t>
  </si>
  <si>
    <t>김성원 센스리더</t>
  </si>
  <si>
    <t>엑스비전테크놀로지</t>
  </si>
  <si>
    <t>비 품 명 : 제지용펀치(천공기)[1191]</t>
  </si>
  <si>
    <t>비 품 명 : 북 받침대[1196]</t>
  </si>
  <si>
    <t>지하 취미실</t>
  </si>
  <si>
    <t>웨투라인</t>
  </si>
  <si>
    <t>비 품 명 : 책꽂이 및 모니터받침대 [1199]</t>
  </si>
  <si>
    <t xml:space="preserve"> 팀원</t>
  </si>
  <si>
    <t>1200*260*350</t>
  </si>
  <si>
    <t>각팀원,안내데스크</t>
  </si>
  <si>
    <t>팀장</t>
  </si>
  <si>
    <t>1500*260*350</t>
  </si>
  <si>
    <t>각팀장</t>
  </si>
  <si>
    <t>1600*260*350</t>
  </si>
  <si>
    <t>비 품 명 : 음성변환출력기[1200]</t>
  </si>
  <si>
    <t>책마루XT</t>
  </si>
  <si>
    <t>보이스아이라이프프로</t>
  </si>
  <si>
    <t>보이스아이</t>
  </si>
  <si>
    <t>DF-R</t>
  </si>
  <si>
    <t>토모텍 032-670-7247</t>
  </si>
  <si>
    <t>책마루 XT</t>
  </si>
  <si>
    <t>울산광역시기증(힘스인터내셔널)</t>
  </si>
  <si>
    <t>책마루 2</t>
  </si>
  <si>
    <t>책마루2(역량강화지원팀 이병희)</t>
  </si>
  <si>
    <t>05002</t>
  </si>
  <si>
    <t>자원메디컬</t>
  </si>
  <si>
    <t>기능향상지원팀(책마루2)</t>
  </si>
  <si>
    <t>05003</t>
  </si>
  <si>
    <t>지원메디컬</t>
  </si>
  <si>
    <t>책마루ocr et 5대</t>
  </si>
  <si>
    <t>58*115*13</t>
  </si>
  <si>
    <t>김재식(교육및 대여)</t>
  </si>
  <si>
    <t>05004</t>
  </si>
  <si>
    <t>비 품 명 : 통기타(스탠드)[1201]</t>
  </si>
  <si>
    <t>플래티늄 플러스</t>
  </si>
  <si>
    <t>문화여가</t>
  </si>
  <si>
    <t>우영악기 265-2014</t>
  </si>
  <si>
    <t>비 품 명 : 마이크스탠드[1202]</t>
  </si>
  <si>
    <t>휴클레스</t>
  </si>
  <si>
    <t>평생교육</t>
  </si>
  <si>
    <t>비 품 명 : 우산포장기[1203]</t>
  </si>
  <si>
    <t>OP2 (단, 장)</t>
  </si>
  <si>
    <t>현관앞</t>
  </si>
  <si>
    <t>M통상</t>
  </si>
  <si>
    <t>비 품 명 : 광학문자판독기[1206]</t>
  </si>
  <si>
    <t>정보화보조기기 대여물품</t>
  </si>
  <si>
    <t>소리안익스프레스</t>
  </si>
  <si>
    <t>점자자료실 대여물품</t>
  </si>
  <si>
    <t>(주)어니스트비전 032)875-2295</t>
  </si>
  <si>
    <t>노바캠리</t>
  </si>
  <si>
    <t>비 품 명 : 태블릿PC[1207]</t>
  </si>
  <si>
    <t>갤럭시 탭 s7 (521GB)</t>
  </si>
  <si>
    <t>4 년</t>
  </si>
  <si>
    <t>책마루2 OCR ET</t>
  </si>
  <si>
    <t>책마루(OCR ET) 89*120</t>
  </si>
  <si>
    <t>역량강화(책마루)</t>
  </si>
  <si>
    <t>(주)셀바스헬스케어</t>
  </si>
  <si>
    <t>갤럭시s7 2대</t>
  </si>
  <si>
    <t>갤럭시 s7(165*253*6.3)</t>
  </si>
  <si>
    <t>기능향상(정영현)</t>
  </si>
  <si>
    <t>중고폰나라(01041125402)</t>
  </si>
  <si>
    <t>비 품 명 : 외장하드디스크[1208]</t>
  </si>
  <si>
    <t>외장하드 엘지</t>
  </si>
  <si>
    <t>500G</t>
  </si>
  <si>
    <t>비 품 명 : 관기[1209]</t>
  </si>
  <si>
    <t>무대행사용</t>
  </si>
  <si>
    <t>135*90</t>
  </si>
  <si>
    <t>씽크디자인</t>
  </si>
  <si>
    <t>비 품 명 : 블랙박스[1210]</t>
  </si>
  <si>
    <t>VG-701V2</t>
  </si>
  <si>
    <t>붕붕카(272-6361)</t>
  </si>
  <si>
    <t>아이오닉 블랙박스</t>
  </si>
  <si>
    <t>뷰게라 vg-900v3</t>
  </si>
  <si>
    <t>아이오닉</t>
  </si>
  <si>
    <t>원석카용품</t>
  </si>
  <si>
    <t>비 품 명 : 실내조정기[1211]</t>
  </si>
  <si>
    <t>02)761-2711 concept2</t>
  </si>
  <si>
    <t>Indoor Rower Model E</t>
  </si>
  <si>
    <t>(주)코모엔터프라이즈</t>
  </si>
  <si>
    <t>비 품 명 : 수납장[1214]</t>
  </si>
  <si>
    <t>600*450</t>
  </si>
  <si>
    <t>1290*280*1000</t>
  </si>
  <si>
    <t>1층치료실</t>
  </si>
  <si>
    <t>녹음실 오디오북 수납장</t>
  </si>
  <si>
    <t>1030*240*2600</t>
  </si>
  <si>
    <t>3층 녹음실</t>
  </si>
  <si>
    <t>본우드</t>
  </si>
  <si>
    <t>비 품 명 : 아이스박스[1215]</t>
  </si>
  <si>
    <t>시각축구용</t>
  </si>
  <si>
    <t>104리터</t>
  </si>
  <si>
    <t>지하취미실2</t>
  </si>
  <si>
    <t>하나로통상(266-5544)</t>
  </si>
  <si>
    <t>비 품 명 : 이동용무선마이크엠프[1216]</t>
  </si>
  <si>
    <t>기가폰</t>
  </si>
  <si>
    <t>GIGA MS</t>
  </si>
  <si>
    <t>준성테크(1544-8250)</t>
  </si>
  <si>
    <t>비 품 명 : 제습기[1217]</t>
  </si>
  <si>
    <t>제습기(40L) 1577-5957</t>
  </si>
  <si>
    <t>MSI7D-40</t>
  </si>
  <si>
    <t>지하 취미실2</t>
  </si>
  <si>
    <t>메트릭시스템(조달구입)</t>
  </si>
  <si>
    <t>비 품 명 : 백업장비[1219]</t>
  </si>
  <si>
    <t>레노버(NAS ix2-dl)</t>
  </si>
  <si>
    <t>엔컴055)262-8717</t>
  </si>
  <si>
    <t>비 품 명 : 스피커케이스[1220]</t>
  </si>
  <si>
    <t>외부용 스피커 케이스</t>
  </si>
  <si>
    <t>EON15G2(SOFT)(이동식용)</t>
  </si>
  <si>
    <t>4층 대회의실(이동식용)</t>
  </si>
  <si>
    <t>비 품 명 : 의자보관대[1221]</t>
  </si>
  <si>
    <t>의자보관대</t>
  </si>
  <si>
    <t>1190*600*2135</t>
  </si>
  <si>
    <t>비 품 명 : 심장제세동기[1222]</t>
  </si>
  <si>
    <t>체력단련실 신발장위</t>
  </si>
  <si>
    <t>고려의료기기상사</t>
  </si>
  <si>
    <t>비 품 명 : 시계[1223]</t>
  </si>
  <si>
    <t>상담지역연계팀이소아</t>
  </si>
  <si>
    <t>(주)이원코리아 070-4757-1952</t>
  </si>
  <si>
    <t>비 품 명 : 저시력체험기[1224]</t>
  </si>
  <si>
    <t xml:space="preserve"> SD-LVS-101</t>
  </si>
  <si>
    <t>3층 자원봉사자실 사물함 위</t>
  </si>
  <si>
    <t>실버의료기</t>
  </si>
  <si>
    <t>비 품 명 : VR[1225]</t>
  </si>
  <si>
    <t>SM-R325</t>
  </si>
  <si>
    <t>3층 상담실</t>
  </si>
  <si>
    <t>삼성전자판매(주)</t>
  </si>
  <si>
    <t>비 품 명 : 믹서,분쇄기[1226]</t>
  </si>
  <si>
    <t>3600w</t>
  </si>
  <si>
    <t>태화유통</t>
  </si>
  <si>
    <t>비 품 명 : 우쿨렐레[1227]</t>
  </si>
  <si>
    <t>지하 취미실1</t>
  </si>
  <si>
    <t>크로스오버실용음악학원</t>
  </si>
  <si>
    <t>비 품 명 : 공기청정기[1228]</t>
  </si>
  <si>
    <t>30평1대 19평3대</t>
  </si>
  <si>
    <t>체,회,취,치</t>
  </si>
  <si>
    <t>전자랜드 울산 삼산점</t>
  </si>
  <si>
    <t>19평형</t>
  </si>
  <si>
    <t>인,탁,재,정,사2</t>
  </si>
  <si>
    <t>비 품 명 : 점자학습기[1229]</t>
  </si>
  <si>
    <t>스마트 점자학습기</t>
  </si>
  <si>
    <t>탭틸로</t>
  </si>
  <si>
    <t>비 품 명 : 가스 밥솥[1230]</t>
  </si>
  <si>
    <t>50인용</t>
  </si>
  <si>
    <t>강원종합주방</t>
  </si>
  <si>
    <t>비 품 명 : 식기세척기[1231]</t>
  </si>
  <si>
    <t>돌핀 식기세척기(DW-3200)</t>
  </si>
  <si>
    <t>650*650*1355</t>
  </si>
  <si>
    <t>4층 식당 주방</t>
  </si>
  <si>
    <t>비 품 명 : 이동식휠체어경사로[1232]</t>
  </si>
  <si>
    <t>무대 휠체어 이동식경사로</t>
  </si>
  <si>
    <t>91*366</t>
  </si>
  <si>
    <t>강당 무대뒤 조립식 선반위</t>
  </si>
  <si>
    <t>비 품 명 : 점자프린터받침대[1233]</t>
  </si>
  <si>
    <t>1층 인쇄실 점자프린터 받침대</t>
  </si>
  <si>
    <t>100*70*74</t>
  </si>
  <si>
    <t>주)에이블텍코리아</t>
  </si>
  <si>
    <t>비 품 명 : 체온계[1234]</t>
  </si>
  <si>
    <t>코로나-19로 인한 방문객 체온 측정용</t>
  </si>
  <si>
    <t>42*34.6*194</t>
  </si>
  <si>
    <t>HuBDIC</t>
  </si>
  <si>
    <t>비 품 명 : 방역 소독기[1235]</t>
  </si>
  <si>
    <t>655*200*310</t>
  </si>
  <si>
    <t>2층 사무실 베란다</t>
  </si>
  <si>
    <t>주) 캠스텍 063-213-4581</t>
  </si>
  <si>
    <t>비 품 명 : 그림자 조명[1236]</t>
  </si>
  <si>
    <t>80w 4구 방수</t>
  </si>
  <si>
    <t xml:space="preserve">1층 주차장 간판 </t>
  </si>
  <si>
    <t>디지털 하드웨어</t>
  </si>
  <si>
    <t>비 품 명 : 칸막이[1237]</t>
  </si>
  <si>
    <t>코로나19 대비 식당 칸막이</t>
  </si>
  <si>
    <t>1200*500(9개)</t>
  </si>
  <si>
    <t>클린스쿨(1577-5398)</t>
  </si>
  <si>
    <t>비 품 명 : 체온측정카메라[1238]</t>
  </si>
  <si>
    <t>코로나19 체온 측정용</t>
  </si>
  <si>
    <t>111*219*320</t>
  </si>
  <si>
    <t>1층 출입구(테이블용)</t>
  </si>
  <si>
    <t>주)하람 052-254-4485</t>
  </si>
  <si>
    <t>비 품 명 : 버즈클립[1239]</t>
  </si>
  <si>
    <t>시각장애인용 음성지원 센서</t>
  </si>
  <si>
    <t>6*3*4</t>
  </si>
  <si>
    <t>최주희(교육용)</t>
  </si>
  <si>
    <t>비 품 명 : 심벌즈[1240]</t>
  </si>
  <si>
    <t>북난타 초급교실</t>
  </si>
  <si>
    <t>16인치/41cm</t>
  </si>
  <si>
    <t>비 품 명 : 핸드폰[1241]</t>
  </si>
  <si>
    <t>갤럭시s21(2대)</t>
  </si>
  <si>
    <t>갤럭시 s21 (6.2")</t>
  </si>
  <si>
    <t>불용재산 폐기처분 보고서(2021.12.31)</t>
    <phoneticPr fontId="44" type="noConversion"/>
  </si>
  <si>
    <t>비품코드</t>
  </si>
  <si>
    <t>입고일자</t>
  </si>
  <si>
    <t>구입금액</t>
  </si>
  <si>
    <t>사유</t>
  </si>
  <si>
    <t>처리방법</t>
  </si>
  <si>
    <r>
      <t>(</t>
    </r>
    <r>
      <rPr>
        <sz val="11"/>
        <color rgb="FF000000"/>
        <rFont val="맑은 고딕"/>
        <family val="3"/>
        <charset val="129"/>
        <scheme val="minor"/>
      </rPr>
      <t>단가</t>
    </r>
    <r>
      <rPr>
        <sz val="11"/>
        <color rgb="FF000000"/>
        <rFont val="함초롬바탕"/>
        <family val="1"/>
        <charset val="129"/>
      </rPr>
      <t>)</t>
    </r>
  </si>
  <si>
    <t>1197-01-001-001</t>
  </si>
  <si>
    <t>cctv</t>
  </si>
  <si>
    <t>2009.06.26</t>
  </si>
  <si>
    <t>사용불능 및 내구
연한 도래</t>
    <phoneticPr fontId="44" type="noConversion"/>
  </si>
  <si>
    <t>1096-01-001-002</t>
  </si>
  <si>
    <r>
      <t xml:space="preserve">tv </t>
    </r>
    <r>
      <rPr>
        <sz val="10"/>
        <color rgb="FF000000"/>
        <rFont val="맑은 고딕"/>
        <family val="3"/>
        <charset val="129"/>
        <scheme val="minor"/>
      </rPr>
      <t>진열대</t>
    </r>
  </si>
  <si>
    <t>2003.02.03</t>
  </si>
  <si>
    <t>1004-04-004-001</t>
  </si>
  <si>
    <t>의자</t>
  </si>
  <si>
    <t>2007.11.27</t>
  </si>
  <si>
    <t>1004-01-016-034~036</t>
  </si>
  <si>
    <t>2014.10.27</t>
  </si>
  <si>
    <t>1004-03-002-001</t>
  </si>
  <si>
    <t>1130-03-002-001</t>
  </si>
  <si>
    <t>커텐</t>
  </si>
  <si>
    <t>1130-03-003-001</t>
  </si>
  <si>
    <t>2007.12.06</t>
  </si>
  <si>
    <t>1077-03-001-001</t>
  </si>
  <si>
    <t>사물함</t>
  </si>
  <si>
    <t>2004.04.23</t>
  </si>
  <si>
    <t>1077-04-001~003-001</t>
  </si>
  <si>
    <t>정리함</t>
  </si>
  <si>
    <t>1024-04-001-001</t>
  </si>
  <si>
    <t>건조대</t>
  </si>
  <si>
    <t>2005.04.11</t>
  </si>
  <si>
    <t>1069-02-001-001</t>
  </si>
  <si>
    <t>풀제본기</t>
  </si>
  <si>
    <t>2003.09.23</t>
  </si>
  <si>
    <t>1123-04-002-001</t>
  </si>
  <si>
    <t>진열장</t>
  </si>
  <si>
    <t>2005.02.21</t>
  </si>
  <si>
    <t>자체제작</t>
  </si>
  <si>
    <t>1076-01-001-002</t>
  </si>
  <si>
    <t>신발장</t>
  </si>
  <si>
    <t>1007-01-011-001</t>
  </si>
  <si>
    <t>탁자</t>
  </si>
  <si>
    <t>2015.01.15</t>
  </si>
  <si>
    <t>1068-02-004-001</t>
  </si>
  <si>
    <t>2004.10.27</t>
  </si>
  <si>
    <t>1082-02-001-001</t>
  </si>
  <si>
    <t>명함인쇄기</t>
  </si>
  <si>
    <t>2008.05.29</t>
  </si>
  <si>
    <t>1008-02-001-008</t>
  </si>
  <si>
    <t>캐비넷</t>
  </si>
  <si>
    <t>1015-01-001-001~002</t>
  </si>
  <si>
    <t>미용실가구장</t>
  </si>
  <si>
    <t>1011-02-001-001</t>
  </si>
  <si>
    <t>2008.07.07</t>
  </si>
  <si>
    <t>1050-02-001-003</t>
  </si>
  <si>
    <r>
      <t>cd</t>
    </r>
    <r>
      <rPr>
        <sz val="10"/>
        <color rgb="FF000000"/>
        <rFont val="맑은 고딕"/>
        <family val="3"/>
        <charset val="129"/>
        <scheme val="minor"/>
      </rPr>
      <t>플레이어</t>
    </r>
  </si>
  <si>
    <t>2003.03.29</t>
  </si>
  <si>
    <t>1054-01-004-004-001</t>
  </si>
  <si>
    <t>버스</t>
  </si>
  <si>
    <t>2005.12.01</t>
  </si>
  <si>
    <t>내구연한
도래</t>
    <phoneticPr fontId="44" type="noConversion"/>
  </si>
  <si>
    <t>매각</t>
  </si>
  <si>
    <t>1110-02-001-006</t>
  </si>
  <si>
    <t>마이크</t>
  </si>
  <si>
    <t>2005.04.25</t>
  </si>
  <si>
    <t>1142-01-002-001</t>
  </si>
  <si>
    <t>무선마이크</t>
  </si>
  <si>
    <t>2011.06.09</t>
  </si>
  <si>
    <t>2021년도 울산광역시시각장애인복지관 결산보고</t>
    <phoneticPr fontId="15" type="noConversion"/>
  </si>
  <si>
    <t>(사업기간 : 2021년  1월  1일 ~ 2021년 12월 31일)</t>
    <phoneticPr fontId="15" type="noConversion"/>
  </si>
  <si>
    <t>(1) 2021년도 울산시각장애인복지관 세입·세출 결산 총괄표</t>
    <phoneticPr fontId="15" type="noConversion"/>
  </si>
  <si>
    <t>2021년 4차
추경예산(A)</t>
    <phoneticPr fontId="15" type="noConversion"/>
  </si>
  <si>
    <t>2021년
결산(B)</t>
    <phoneticPr fontId="15" type="noConversion"/>
  </si>
  <si>
    <t>전년도이월금보조금</t>
    <phoneticPr fontId="15" type="noConversion"/>
  </si>
  <si>
    <t>멘토링지원사업</t>
    <phoneticPr fontId="15" type="noConversion"/>
  </si>
  <si>
    <t>21고려아연지원사업</t>
    <phoneticPr fontId="15" type="noConversion"/>
  </si>
  <si>
    <t>20고려아연지원사업</t>
    <phoneticPr fontId="15" type="noConversion"/>
  </si>
  <si>
    <t>학습동아리지원사업</t>
    <phoneticPr fontId="15" type="noConversion"/>
  </si>
  <si>
    <t xml:space="preserve"> 2021년 결산(안)은 일반회계로서 세입,세출결산액은 2021년도 4차 추경예산에서 5,502천원 증가한 2,065,049천원임.</t>
    <phoneticPr fontId="15" type="noConversion"/>
  </si>
  <si>
    <t xml:space="preserve"> 1) 2021년도 울산시각장애인복지관 세입·세출 결산 총괄표</t>
    <phoneticPr fontId="15" type="noConversion"/>
  </si>
  <si>
    <t>전년도이월금(보조금)</t>
    <phoneticPr fontId="44" type="noConversion"/>
  </si>
  <si>
    <t>멘토링지원사업</t>
    <phoneticPr fontId="44" type="noConversion"/>
  </si>
  <si>
    <t>인식개선사업</t>
    <phoneticPr fontId="44" type="noConversion"/>
  </si>
  <si>
    <t>소외계층지원사업</t>
    <phoneticPr fontId="44" type="noConversion"/>
  </si>
  <si>
    <t>학습동아리지원사업</t>
    <phoneticPr fontId="44" type="noConversion"/>
  </si>
  <si>
    <t>DB손해보험지원사업</t>
    <phoneticPr fontId="44" type="noConversion"/>
  </si>
  <si>
    <t>KDB산업은행지원사업</t>
    <phoneticPr fontId="44" type="noConversion"/>
  </si>
  <si>
    <t>전년도이월금(보조금)(713)</t>
    <phoneticPr fontId="15" type="noConversion"/>
  </si>
  <si>
    <t>외부지원이월사업비(714)</t>
    <phoneticPr fontId="15" type="noConversion"/>
  </si>
  <si>
    <t>-기획등산교실참가비,이미용서비스,사회복지실습,등산교실</t>
    <phoneticPr fontId="15" type="noConversion"/>
  </si>
  <si>
    <t xml:space="preserve">  울산관광협회,울산항만공사점자책제작</t>
    <phoneticPr fontId="15" type="noConversion"/>
  </si>
  <si>
    <t>- 시설대관비,용품판매</t>
    <phoneticPr fontId="15" type="noConversion"/>
  </si>
  <si>
    <t xml:space="preserve">  멘토링지원사업,평가우수인센티브,고용노동부(사업주)</t>
    <phoneticPr fontId="15" type="noConversion"/>
  </si>
  <si>
    <t xml:space="preserve"> S-oil환경개선,인식개선사업,동서석유,금호석유화학,골든타임</t>
    <phoneticPr fontId="15" type="noConversion"/>
  </si>
  <si>
    <t>학습동아리),한화솔루션(암흑카페)</t>
    <phoneticPr fontId="15" type="noConversion"/>
  </si>
  <si>
    <t xml:space="preserve"> 고려아연,DB보험지원,KDB산업은행지원,평생교육진흥(소외계층</t>
    <phoneticPr fontId="15" type="noConversion"/>
  </si>
  <si>
    <t>- 기타잡수입,버스매각수입,주간보호센터공공요금 등</t>
    <phoneticPr fontId="15" type="noConversion"/>
  </si>
  <si>
    <t xml:space="preserve">예비비 </t>
    <phoneticPr fontId="15" type="noConversion"/>
  </si>
  <si>
    <t>및 기타</t>
  </si>
  <si>
    <t>및 기타</t>
    <phoneticPr fontId="15" type="noConversion"/>
  </si>
  <si>
    <t>2021년 울산광역시시각장애인복지관 사업실적 보고(총괄)</t>
    <phoneticPr fontId="15" type="noConversion"/>
  </si>
  <si>
    <t>○ 사업기간 : 2021. 01. 01 ~ 12. 31</t>
    <phoneticPr fontId="15" type="noConversion"/>
  </si>
  <si>
    <t>사례등록/상담,지역자원연계,내부/
통합사례회의, 사례평가</t>
    <phoneticPr fontId="15" type="noConversion"/>
  </si>
  <si>
    <t>체력증진관리,이미용서비스</t>
    <phoneticPr fontId="15" type="noConversion"/>
  </si>
  <si>
    <t>2.자립지원사업</t>
    <phoneticPr fontId="15" type="noConversion"/>
  </si>
  <si>
    <t>매너교육/동료상담가양성교육/동료멘토링</t>
    <phoneticPr fontId="15" type="noConversion"/>
  </si>
  <si>
    <t>3.서비스평가</t>
    <phoneticPr fontId="15" type="noConversion"/>
  </si>
  <si>
    <t>초기/중간/종결평가,사후지도,지원
점검회의</t>
    <phoneticPr fontId="15" type="noConversion"/>
  </si>
  <si>
    <t>4.E.G.G 멘토링</t>
    <phoneticPr fontId="15" type="noConversion"/>
  </si>
  <si>
    <t>멘토링지원,오감만족체험,멘토
업그레이드 등</t>
    <phoneticPr fontId="15" type="noConversion"/>
  </si>
  <si>
    <t>2직업훈련사업</t>
    <phoneticPr fontId="15" type="noConversion"/>
  </si>
  <si>
    <t>3.취업적응지도</t>
    <phoneticPr fontId="15" type="noConversion"/>
  </si>
  <si>
    <t>4.건강지압안마실
운영</t>
    <phoneticPr fontId="15" type="noConversion"/>
  </si>
  <si>
    <t>본점운영</t>
    <phoneticPr fontId="15" type="noConversion"/>
  </si>
  <si>
    <t>5.적합직종강사인력양성훈련</t>
    <phoneticPr fontId="15" type="noConversion"/>
  </si>
  <si>
    <t>정보화/점자/스마트기기교육강사
양성</t>
    <phoneticPr fontId="15" type="noConversion"/>
  </si>
  <si>
    <t>2.가족기능강화</t>
    <phoneticPr fontId="15" type="noConversion"/>
  </si>
  <si>
    <t>힐링캠프/인식개선/부모교육/비대면토탈공예교실</t>
    <phoneticPr fontId="15" type="noConversion"/>
  </si>
  <si>
    <t>이용자참여 위원회,동아리활동지원</t>
    <phoneticPr fontId="15" type="noConversion"/>
  </si>
  <si>
    <t>밴딩필라테스,국선도,실버국선도,건강걷기,라인댄스,등산,탁구</t>
    <phoneticPr fontId="15" type="noConversion"/>
  </si>
  <si>
    <t>노래,초급/중급하모니카,초급/중급
북난타,우크렐레 등</t>
    <phoneticPr fontId="15" type="noConversion"/>
  </si>
  <si>
    <t>점자자료제작,녹음자료제작,MP3
자료제작,USB/CD복사</t>
    <phoneticPr fontId="15" type="noConversion"/>
  </si>
  <si>
    <t>보조공학기기대여/관리,행정지원,
보조공학기기시연회</t>
    <phoneticPr fontId="15" type="noConversion"/>
  </si>
  <si>
    <t>디지털게시판 운영,홈페이지재활
정보</t>
    <phoneticPr fontId="15" type="noConversion"/>
  </si>
  <si>
    <t>다이어트요가,온택트요리교실,꽃차소믈리에,사례관리 등</t>
    <phoneticPr fontId="15" type="noConversion"/>
  </si>
  <si>
    <t>개관18주년행사,한가위대잔치,실습지도,이용자교육,장애인의날행사</t>
    <phoneticPr fontId="15" type="noConversion"/>
  </si>
  <si>
    <t>장애인식개선교육,직장내장애인식
개선교육,정안인점자교실,인식개선
유관기관네트워크</t>
    <phoneticPr fontId="15" type="noConversion"/>
  </si>
  <si>
    <t>자원봉사자 모집 및 오리엔테이션,
활동관리, 생일카드 발송</t>
    <phoneticPr fontId="15" type="noConversion"/>
  </si>
  <si>
    <t>정기교육,대체자료제작 봉사자개별화교육,녹음봉사자교육,식당봉사자
위생교육</t>
    <phoneticPr fontId="15" type="noConversion"/>
  </si>
  <si>
    <t>재가자원봉사자간담회,식당봉사자
간담회</t>
    <phoneticPr fontId="15" type="noConversion"/>
  </si>
  <si>
    <t>직원연수,중간관리자연수,조직문화활성화사업,직원능력개발</t>
    <phoneticPr fontId="15" type="noConversion"/>
  </si>
  <si>
    <t>이용자/식당 욕구 및 만족도조사,
직무관리/보행지도 매뉴얼제작</t>
    <phoneticPr fontId="15" type="noConversion"/>
  </si>
  <si>
    <t>복지관사업평가,팀별사업평가</t>
    <phoneticPr fontId="15" type="noConversion"/>
  </si>
  <si>
    <t>사회복무요원관리,사회서비스인력
관리</t>
    <phoneticPr fontId="15" type="noConversion"/>
  </si>
  <si>
    <t>공익, 공공근로</t>
    <phoneticPr fontId="15" type="noConversion"/>
  </si>
  <si>
    <t>식당운영사업</t>
    <phoneticPr fontId="15" type="noConversion"/>
  </si>
  <si>
    <t>1.사업장관리</t>
    <phoneticPr fontId="15" type="noConversion"/>
  </si>
  <si>
    <t>파견사업장 운영</t>
    <phoneticPr fontId="15" type="noConversion"/>
  </si>
  <si>
    <t>2.운영관리</t>
    <phoneticPr fontId="15" type="noConversion"/>
  </si>
  <si>
    <t>간담회</t>
    <phoneticPr fontId="15" type="noConversion"/>
  </si>
  <si>
    <t>공동모금회지원사업,시자원봉사센터지원사업</t>
    <phoneticPr fontId="15" type="noConversion"/>
  </si>
  <si>
    <t>1.건강도우미사업</t>
    <phoneticPr fontId="15" type="noConversion"/>
  </si>
  <si>
    <t>2.멘토링지원사업</t>
    <phoneticPr fontId="15" type="noConversion"/>
  </si>
  <si>
    <t>개별심리검사,명사초청,직업체험
활동,멘토링자문 등</t>
    <phoneticPr fontId="15" type="noConversion"/>
  </si>
  <si>
    <t xml:space="preserve"> 인식개선 캠페인 ,인식개선 교육 
장애예방캠페인 등</t>
    <phoneticPr fontId="15" type="noConversion"/>
  </si>
  <si>
    <t>지역주민홍보</t>
    <phoneticPr fontId="15" type="noConversion"/>
  </si>
  <si>
    <t>7.골든타임시즌2</t>
    <phoneticPr fontId="15" type="noConversion"/>
  </si>
  <si>
    <t>행정복지센터홍보,협약기관모니터링,참여독려이벤트,사업설명회 등</t>
    <phoneticPr fontId="15" type="noConversion"/>
  </si>
  <si>
    <t>8.21고려아연지원
사업</t>
    <phoneticPr fontId="15" type="noConversion"/>
  </si>
  <si>
    <t>스마트all,고려청자,스마트홈안전
지킴이</t>
    <phoneticPr fontId="15" type="noConversion"/>
  </si>
  <si>
    <t>9.고려아연지원사업</t>
    <phoneticPr fontId="15" type="noConversion"/>
  </si>
  <si>
    <t xml:space="preserve"> 동료상담가 양성/심화교육 ,평가, 
매너교육, 소규모스마트기기교육</t>
    <phoneticPr fontId="15" type="noConversion"/>
  </si>
  <si>
    <t>10.s-oil 지원사업</t>
    <phoneticPr fontId="15" type="noConversion"/>
  </si>
  <si>
    <t>11.소외계층지원
사업</t>
    <phoneticPr fontId="15" type="noConversion"/>
  </si>
  <si>
    <t>국선도,북난타,하모니카</t>
    <phoneticPr fontId="15" type="noConversion"/>
  </si>
  <si>
    <t>12.학습동아리지원
사업</t>
    <phoneticPr fontId="15" type="noConversion"/>
  </si>
  <si>
    <t>소울사운드</t>
    <phoneticPr fontId="15" type="noConversion"/>
  </si>
  <si>
    <t>13.장애인운동본부
연계사업</t>
    <phoneticPr fontId="15" type="noConversion"/>
  </si>
  <si>
    <t>옆자리를드립니다</t>
    <phoneticPr fontId="15" type="noConversion"/>
  </si>
  <si>
    <t>14.실로암복지관
연계사업</t>
    <phoneticPr fontId="15" type="noConversion"/>
  </si>
  <si>
    <t>15.미디어교육지원
사업</t>
    <phoneticPr fontId="15" type="noConversion"/>
  </si>
  <si>
    <t>꿈꾸는 사진사</t>
    <phoneticPr fontId="15" type="noConversion"/>
  </si>
  <si>
    <t>16.DB보험지원사업</t>
    <phoneticPr fontId="15" type="noConversion"/>
  </si>
  <si>
    <t>모바일학습</t>
    <phoneticPr fontId="15" type="noConversion"/>
  </si>
  <si>
    <t>17.KDB산업은행
지원사업</t>
    <phoneticPr fontId="15" type="noConversion"/>
  </si>
  <si>
    <t>밑반찬지원,전통장류지원</t>
    <phoneticPr fontId="15" type="noConversion"/>
  </si>
  <si>
    <t>18.울산도서관지원
사업</t>
    <phoneticPr fontId="15" type="noConversion"/>
  </si>
  <si>
    <t>문해교실</t>
    <phoneticPr fontId="15" type="noConversion"/>
  </si>
  <si>
    <t>(07)</t>
    <phoneticPr fontId="15" type="noConversion"/>
  </si>
  <si>
    <t>및 기타</t>
    <phoneticPr fontId="15" type="noConversion"/>
  </si>
  <si>
    <t>퇴직금 및 퇴직적립금(115)</t>
    <phoneticPr fontId="15" type="noConversion"/>
  </si>
  <si>
    <t>멘토링지원사업(322)</t>
    <phoneticPr fontId="44" type="noConversion"/>
  </si>
  <si>
    <t>인식개선사업9324)</t>
    <phoneticPr fontId="44" type="noConversion"/>
  </si>
  <si>
    <t>21고려아연지원사업(329)</t>
    <phoneticPr fontId="15" type="noConversion"/>
  </si>
  <si>
    <t>20고려아연지원사업(328)</t>
    <phoneticPr fontId="15" type="noConversion"/>
  </si>
  <si>
    <t>소외계층지원사업(32B)</t>
    <phoneticPr fontId="44" type="noConversion"/>
  </si>
  <si>
    <t>학습동아리지원사업(32C)</t>
    <phoneticPr fontId="44" type="noConversion"/>
  </si>
  <si>
    <t>DB손해보험지원사업(32D)</t>
    <phoneticPr fontId="44" type="noConversion"/>
  </si>
  <si>
    <t>KDB산업은행지원사업(32F)</t>
    <phoneticPr fontId="44" type="noConversion"/>
  </si>
  <si>
    <t>- 2021년 시도보조금 이월금</t>
    <phoneticPr fontId="15" type="noConversion"/>
  </si>
  <si>
    <t>- 운영위원회,인사위원회,노사협의회, 전직원회의비</t>
    <phoneticPr fontId="15" type="noConversion"/>
  </si>
  <si>
    <t>- 무인경비시스템이용료,정수기렌탈료,주차료,신문구독료,
  사무용품 및 집기구입비,프린트토너,복사용지구입,소모품구입,
  청소용품구입,자판기재료구입,각종수수료,복합기대여,
  회계사무소수수료,차류구입,종량제봉투,코로나19방역물품구입,
  퇴직적립충당금 수수료(2020)</t>
    <phoneticPr fontId="15" type="noConversion"/>
  </si>
  <si>
    <t>- 꽃다발구입,격려품,인센티브,단체복구입 외</t>
    <phoneticPr fontId="15" type="noConversion"/>
  </si>
  <si>
    <t>- 모니터,노트북,문서세단기,업무용 PC구입</t>
    <phoneticPr fontId="15" type="noConversion"/>
  </si>
  <si>
    <t>- 이미용실 환경개선</t>
    <phoneticPr fontId="15" type="noConversion"/>
  </si>
  <si>
    <t>- 기초재활(초급점자,중급점자,보행),재활교육간담회,자립지원(매너,
  동료상담가양성,동료멘토링)</t>
    <phoneticPr fontId="15" type="noConversion"/>
  </si>
  <si>
    <t>- 인쇄실운영(점역인쇄,시정뉴스 제작,관리),대체자료제작,
  녹음실 운영,보조공학기기(대여,관리,교육),생활용품판매
  음성정보서비스관리, 디지털게시판 유지보수</t>
    <phoneticPr fontId="15" type="noConversion"/>
  </si>
  <si>
    <t>- 사회교육(개관18주년행사,한가위대잔치,실습지도,이용자교육),
  지역사회교류사업(지역사회협약체결)
  장애인식개선사업(인식개선교육,체험관운영,정안인점자교실)</t>
    <phoneticPr fontId="15" type="noConversion"/>
  </si>
  <si>
    <t>- 후원자 및 자원봉사자관리,자원봉사자교육,지역사회자원관리</t>
    <phoneticPr fontId="15" type="noConversion"/>
  </si>
  <si>
    <t>- 홍보사업(관보발행,홈페이지관리,SNS운영,전산정보시스템유지보수
  사업안내문제작,홍보팜플렛 제작),시각장애인조기발견연계사업</t>
    <phoneticPr fontId="15" type="noConversion"/>
  </si>
  <si>
    <t>- 2021년 장학금</t>
    <phoneticPr fontId="15" type="noConversion"/>
  </si>
  <si>
    <t>- 긴급생계의료비</t>
    <phoneticPr fontId="15" type="noConversion"/>
  </si>
  <si>
    <t>- 인식개선캠페인,강사양성교육,인식개선교육,장애예방캠페인,
  찾아가는 미니암흑카페</t>
    <phoneticPr fontId="15" type="noConversion"/>
  </si>
  <si>
    <t>- 헬스키퍼사업 인건비,간담회,운영회의비</t>
    <phoneticPr fontId="15" type="noConversion"/>
  </si>
  <si>
    <t>- 홍보물제작비,리플렛제작비,연락망안내문제작비,운영비,평가회의비</t>
    <phoneticPr fontId="15" type="noConversion"/>
  </si>
  <si>
    <t>- 스마트활용기기구입비,스타리아구입비, 가스타이머콕설치비</t>
    <phoneticPr fontId="15" type="noConversion"/>
  </si>
  <si>
    <t>- 외부휴게공간 공사비</t>
    <phoneticPr fontId="15" type="noConversion"/>
  </si>
  <si>
    <t>- 개별심리검사비,강사료,직업체험활동비,진로멘토링자문비,
  설명회 및 평가회의비</t>
    <phoneticPr fontId="15" type="noConversion"/>
  </si>
  <si>
    <t>- 강사비,평가회의비</t>
    <phoneticPr fontId="15" type="noConversion"/>
  </si>
  <si>
    <t>- 활동비</t>
    <phoneticPr fontId="15" type="noConversion"/>
  </si>
  <si>
    <t>- 태블릿PC구입비</t>
    <phoneticPr fontId="15" type="noConversion"/>
  </si>
  <si>
    <t>- 방역물품구입비(방역고글,방진마스크,소독액,보건용마스크)</t>
    <phoneticPr fontId="15" type="noConversion"/>
  </si>
  <si>
    <t>- 식당 부식비,전통장류 구입비</t>
    <phoneticPr fontId="15" type="noConversion"/>
  </si>
  <si>
    <t>- 2020년 시도보조금 잔액 반환금</t>
    <phoneticPr fontId="15" type="noConversion"/>
  </si>
  <si>
    <t>- 21골든타임,희망나눔,인식개선 사업비이월,예금이자 이월금</t>
    <phoneticPr fontId="15" type="noConversion"/>
  </si>
  <si>
    <t>- 헬스키퍼파견장,헬스키퍼직무교육,취업적응지도,건강지압안마실
  운영,적합직종강사인력양성훈련(정보화,점자,스마트기기교육)</t>
    <phoneticPr fontId="15" type="noConversion"/>
  </si>
  <si>
    <t>- 스포츠지원(밴딩필라테스,국선도,실버국선도,건강걷기,라인댄스,
  등산,탁구),문화여가지원(노래,하모니카(초급,중급),북난타(초급,
  중급),우쿨렐레,토탈공예,요리,목공예,민요)</t>
    <phoneticPr fontId="15" type="noConversion"/>
  </si>
  <si>
    <t>- 다이어트요가,온텍트요리,꽃차소물리에, 노오븐홈베이킹,
  음악테라피,개별상담</t>
    <phoneticPr fontId="15" type="noConversion"/>
  </si>
  <si>
    <t>- 직원교육(관내,관외,사업주훈련)
  직원개발(직원연수,중간관리자연수,직원능력개발)
  조사사업(이용자욕구만족도조사,보행교육메뉴얼제작),운영평가</t>
    <phoneticPr fontId="15" type="noConversion"/>
  </si>
  <si>
    <t>2021년도 울산광역시시각장애인복지관 직원 보수일람표</t>
    <phoneticPr fontId="15" type="noConversion"/>
  </si>
  <si>
    <t>관장-26호</t>
    <phoneticPr fontId="15" type="noConversion"/>
  </si>
  <si>
    <t>국장-19호</t>
    <phoneticPr fontId="15" type="noConversion"/>
  </si>
  <si>
    <t>2급-21호</t>
    <phoneticPr fontId="15" type="noConversion"/>
  </si>
  <si>
    <t>2급-19호</t>
    <phoneticPr fontId="15" type="noConversion"/>
  </si>
  <si>
    <t>2급-20호</t>
    <phoneticPr fontId="15" type="noConversion"/>
  </si>
  <si>
    <t>3급-19호</t>
    <phoneticPr fontId="15" type="noConversion"/>
  </si>
  <si>
    <t>3급-20호</t>
    <phoneticPr fontId="15" type="noConversion"/>
  </si>
  <si>
    <t>3급-17호</t>
    <phoneticPr fontId="15" type="noConversion"/>
  </si>
  <si>
    <t>3급-18호</t>
    <phoneticPr fontId="15" type="noConversion"/>
  </si>
  <si>
    <t>3급-16호</t>
    <phoneticPr fontId="15" type="noConversion"/>
  </si>
  <si>
    <t>4급-11호</t>
    <phoneticPr fontId="15" type="noConversion"/>
  </si>
  <si>
    <t>4급-8호</t>
    <phoneticPr fontId="15" type="noConversion"/>
  </si>
  <si>
    <t>4급-7호</t>
    <phoneticPr fontId="15" type="noConversion"/>
  </si>
  <si>
    <t>4급-4호</t>
    <phoneticPr fontId="15" type="noConversion"/>
  </si>
  <si>
    <t>4급-6호</t>
    <phoneticPr fontId="15" type="noConversion"/>
  </si>
  <si>
    <t>4급-14호</t>
    <phoneticPr fontId="15" type="noConversion"/>
  </si>
  <si>
    <t>관리2급-14호</t>
    <phoneticPr fontId="15" type="noConversion"/>
  </si>
  <si>
    <t>고용4급-12호</t>
    <phoneticPr fontId="15" type="noConversion"/>
  </si>
  <si>
    <t>4급-1호</t>
    <phoneticPr fontId="15" type="noConversion"/>
  </si>
  <si>
    <t>문성혜</t>
    <phoneticPr fontId="15" type="noConversion"/>
  </si>
  <si>
    <t>4급-4호
(계약직)</t>
    <phoneticPr fontId="15" type="noConversion"/>
  </si>
  <si>
    <r>
      <t xml:space="preserve">4급-8호
</t>
    </r>
    <r>
      <rPr>
        <sz val="8"/>
        <rFont val="굴림체"/>
        <family val="3"/>
        <charset val="129"/>
      </rPr>
      <t>(출산전후휴가)</t>
    </r>
    <phoneticPr fontId="15" type="noConversion"/>
  </si>
  <si>
    <t>최성옥</t>
    <phoneticPr fontId="15" type="noConversion"/>
  </si>
  <si>
    <t>이영애</t>
    <phoneticPr fontId="15" type="noConversion"/>
  </si>
  <si>
    <t>권민국</t>
    <phoneticPr fontId="15" type="noConversion"/>
  </si>
  <si>
    <t>김명규</t>
    <phoneticPr fontId="15" type="noConversion"/>
  </si>
  <si>
    <t>유동창</t>
    <phoneticPr fontId="15" type="noConversion"/>
  </si>
  <si>
    <t>김재훈</t>
    <phoneticPr fontId="15" type="noConversion"/>
  </si>
  <si>
    <t>2021년 울산광역시시각장애인복지관 세입결산서</t>
    <phoneticPr fontId="15" type="noConversion"/>
  </si>
  <si>
    <t>점역인쇄</t>
    <phoneticPr fontId="15" type="noConversion"/>
  </si>
  <si>
    <t>(보조금)</t>
    <phoneticPr fontId="15" type="noConversion"/>
  </si>
  <si>
    <t>2021년 울산광역시시각장애인복지관 세출결산서</t>
    <phoneticPr fontId="15" type="noConversion"/>
  </si>
  <si>
    <t>퇴직금 및</t>
    <phoneticPr fontId="15" type="noConversion"/>
  </si>
  <si>
    <t>퇴직적립금</t>
    <phoneticPr fontId="15" type="noConversion"/>
  </si>
  <si>
    <t>멘토링지원</t>
    <phoneticPr fontId="15" type="noConversion"/>
  </si>
  <si>
    <t>사업</t>
    <phoneticPr fontId="15" type="noConversion"/>
  </si>
  <si>
    <t>21고려아연</t>
    <phoneticPr fontId="15" type="noConversion"/>
  </si>
  <si>
    <t>지원사업</t>
    <phoneticPr fontId="15" type="noConversion"/>
  </si>
  <si>
    <t>20고려아연</t>
    <phoneticPr fontId="15" type="noConversion"/>
  </si>
  <si>
    <t>학습동아리</t>
    <phoneticPr fontId="15" type="noConversion"/>
  </si>
  <si>
    <t>급여
(111)</t>
    <phoneticPr fontId="15" type="noConversion"/>
  </si>
  <si>
    <t>2021.12.24</t>
    <phoneticPr fontId="15" type="noConversion"/>
  </si>
  <si>
    <t>사업비
878,324,400원→
878,367,100원</t>
    <phoneticPr fontId="15" type="noConversion"/>
  </si>
  <si>
    <t>사업비
192,095,600원→
192,052,900원</t>
    <phoneticPr fontId="15" type="noConversion"/>
  </si>
  <si>
    <t>제수당
(112)</t>
    <phoneticPr fontId="15" type="noConversion"/>
  </si>
  <si>
    <t>사무비
(01)</t>
    <phoneticPr fontId="15" type="noConversion"/>
  </si>
  <si>
    <t>인건비
(11)</t>
    <phoneticPr fontId="15" type="noConversion"/>
  </si>
  <si>
    <t>외부지원
사업비
(32)</t>
    <phoneticPr fontId="15" type="noConversion"/>
  </si>
  <si>
    <t>골든타임
사업
(327)</t>
    <phoneticPr fontId="15" type="noConversion"/>
  </si>
  <si>
    <t>소외계층
지원사업
(32B)</t>
    <phoneticPr fontId="15" type="noConversion"/>
  </si>
  <si>
    <t>21.12.27</t>
    <phoneticPr fontId="15" type="noConversion"/>
  </si>
  <si>
    <t>사업비
20,625,000원→
20,623,560원</t>
    <phoneticPr fontId="15" type="noConversion"/>
  </si>
  <si>
    <t>사업비
3,065,000원→
3,066,440원</t>
    <phoneticPr fontId="15" type="noConversion"/>
  </si>
  <si>
    <t xml:space="preserve">          (2021년 12월 31일 현재)</t>
    <phoneticPr fontId="15" type="noConversion"/>
  </si>
  <si>
    <t>이자발생에 따른 지출 예산 증가로 전용</t>
    <phoneticPr fontId="15" type="noConversion"/>
  </si>
  <si>
    <t>출산전․후 휴가급여(통상임금)부족액 발생에 따른 전용</t>
    <phoneticPr fontId="15" type="noConversion"/>
  </si>
  <si>
    <r>
      <t>전년도이월액</t>
    </r>
    <r>
      <rPr>
        <sz val="10"/>
        <rFont val="중고딕"/>
        <family val="3"/>
        <charset val="129"/>
      </rPr>
      <t>(21.1.1)</t>
    </r>
    <phoneticPr fontId="15" type="noConversion"/>
  </si>
  <si>
    <r>
      <t xml:space="preserve">현재잔액
</t>
    </r>
    <r>
      <rPr>
        <sz val="10"/>
        <rFont val="중고딕"/>
        <family val="3"/>
        <charset val="129"/>
      </rPr>
      <t>(21.12.31)</t>
    </r>
    <phoneticPr fontId="15" type="noConversion"/>
  </si>
  <si>
    <t>멘토링</t>
    <phoneticPr fontId="15" type="noConversion"/>
  </si>
  <si>
    <t>301-0125-7368-91</t>
    <phoneticPr fontId="15" type="noConversion"/>
  </si>
  <si>
    <t>인식개선(21)</t>
    <phoneticPr fontId="15" type="noConversion"/>
  </si>
  <si>
    <t>인식개선(22)</t>
    <phoneticPr fontId="15" type="noConversion"/>
  </si>
  <si>
    <t>평생교육</t>
    <phoneticPr fontId="15" type="noConversion"/>
  </si>
  <si>
    <t>학습동아리</t>
    <phoneticPr fontId="15" type="noConversion"/>
  </si>
  <si>
    <t>301-0234-7361-31</t>
    <phoneticPr fontId="15" type="noConversion"/>
  </si>
  <si>
    <t>산업은행</t>
    <phoneticPr fontId="15" type="noConversion"/>
  </si>
  <si>
    <t>301-0063-3156-11</t>
    <phoneticPr fontId="15" type="noConversion"/>
  </si>
  <si>
    <t>희망나눔</t>
    <phoneticPr fontId="15" type="noConversion"/>
  </si>
  <si>
    <t>303-5470-8062-41</t>
    <phoneticPr fontId="15" type="noConversion"/>
  </si>
  <si>
    <t>21.3.26
해지</t>
    <phoneticPr fontId="15" type="noConversion"/>
  </si>
  <si>
    <t>용품판매</t>
    <phoneticPr fontId="15" type="noConversion"/>
  </si>
  <si>
    <t>점역인쇄</t>
    <phoneticPr fontId="15" type="noConversion"/>
  </si>
  <si>
    <t>점자명함</t>
    <phoneticPr fontId="15" type="noConversion"/>
  </si>
  <si>
    <t>생활용품판매</t>
    <phoneticPr fontId="15" type="noConversion"/>
  </si>
  <si>
    <t>점역(시정뉴스, 점자공보물제작 외)</t>
    <phoneticPr fontId="15" type="noConversion"/>
  </si>
  <si>
    <t>기능보강사업
(이미용실 환경개선)</t>
    <phoneticPr fontId="15" type="noConversion"/>
  </si>
  <si>
    <t>4차 헬스키퍼파견사업</t>
    <phoneticPr fontId="15" type="noConversion"/>
  </si>
  <si>
    <t>후원금수입 및 사용결과 보고서</t>
  </si>
  <si>
    <t>기간 : 2021.1.1 ~ 2021.12.31 까지</t>
    <phoneticPr fontId="15" type="noConversion"/>
  </si>
  <si>
    <t>1. 후원금(금전)수입명세서</t>
  </si>
  <si>
    <t xml:space="preserve">     ( 단위 : 원 )</t>
  </si>
  <si>
    <t>발생
일자</t>
  </si>
  <si>
    <t>후원금
종류</t>
  </si>
  <si>
    <t>후원자
구분</t>
  </si>
  <si>
    <t>비영리
법인구분</t>
  </si>
  <si>
    <t>기타
내용</t>
  </si>
  <si>
    <t>모금자 
기관
여부</t>
  </si>
  <si>
    <t>기부금 
단체
여부</t>
  </si>
  <si>
    <t>총계</t>
  </si>
  <si>
    <t>복지관 소계</t>
  </si>
  <si>
    <t>재정보조</t>
  </si>
  <si>
    <t>1/8~12/7</t>
    <phoneticPr fontId="15" type="noConversion"/>
  </si>
  <si>
    <t>결연후원금</t>
  </si>
  <si>
    <t>6/7~12/27</t>
    <phoneticPr fontId="15" type="noConversion"/>
  </si>
  <si>
    <t>1/25~6/25</t>
    <phoneticPr fontId="15" type="noConversion"/>
  </si>
  <si>
    <t>1/13~12/13</t>
    <phoneticPr fontId="15" type="noConversion"/>
  </si>
  <si>
    <t>1/27~12/29</t>
    <phoneticPr fontId="15" type="noConversion"/>
  </si>
  <si>
    <t>9/1~10/29</t>
    <phoneticPr fontId="15" type="noConversion"/>
  </si>
  <si>
    <t>기업</t>
    <phoneticPr fontId="15" type="noConversion"/>
  </si>
  <si>
    <t>2/1~12/30</t>
    <phoneticPr fontId="15" type="noConversion"/>
  </si>
  <si>
    <t>7/26~12/27</t>
    <phoneticPr fontId="15" type="noConversion"/>
  </si>
  <si>
    <t>1/26~12/27</t>
    <phoneticPr fontId="15" type="noConversion"/>
  </si>
  <si>
    <t>1/5~12/6</t>
    <phoneticPr fontId="15" type="noConversion"/>
  </si>
  <si>
    <t>1/25~12/24</t>
    <phoneticPr fontId="15" type="noConversion"/>
  </si>
  <si>
    <t>1/27~4/28</t>
    <phoneticPr fontId="15" type="noConversion"/>
  </si>
  <si>
    <t>5/24~12/6</t>
    <phoneticPr fontId="15" type="noConversion"/>
  </si>
  <si>
    <t>1/18~12/17</t>
    <phoneticPr fontId="15" type="noConversion"/>
  </si>
  <si>
    <t>3/8~12/10</t>
    <phoneticPr fontId="15" type="noConversion"/>
  </si>
  <si>
    <t>8/27~12/13</t>
    <phoneticPr fontId="15" type="noConversion"/>
  </si>
  <si>
    <t>1/13~5/12</t>
    <phoneticPr fontId="15" type="noConversion"/>
  </si>
  <si>
    <t>8/27~12/17</t>
    <phoneticPr fontId="15" type="noConversion"/>
  </si>
  <si>
    <t>2/15~12/13</t>
    <phoneticPr fontId="15" type="noConversion"/>
  </si>
  <si>
    <t>1/25~12/27</t>
    <phoneticPr fontId="15" type="noConversion"/>
  </si>
  <si>
    <t>1/13~3/12</t>
  </si>
  <si>
    <t>1/13~12/15</t>
    <phoneticPr fontId="15" type="noConversion"/>
  </si>
  <si>
    <t>1/11~12/8</t>
    <phoneticPr fontId="15" type="noConversion"/>
  </si>
  <si>
    <t>비영리법입</t>
    <phoneticPr fontId="15" type="noConversion"/>
  </si>
  <si>
    <t>4/28~12/29</t>
    <phoneticPr fontId="15" type="noConversion"/>
  </si>
  <si>
    <t>6/14~12/13</t>
    <phoneticPr fontId="15" type="noConversion"/>
  </si>
  <si>
    <t>1/27, 3/2</t>
    <phoneticPr fontId="15" type="noConversion"/>
  </si>
  <si>
    <t>10/14~12/13</t>
    <phoneticPr fontId="15" type="noConversion"/>
  </si>
  <si>
    <t>8/17~12/16</t>
    <phoneticPr fontId="15" type="noConversion"/>
  </si>
  <si>
    <t>3/12~12/13</t>
    <phoneticPr fontId="15" type="noConversion"/>
  </si>
  <si>
    <t>1/15~12/15</t>
    <phoneticPr fontId="15" type="noConversion"/>
  </si>
  <si>
    <t>1/15~12/29</t>
    <phoneticPr fontId="15" type="noConversion"/>
  </si>
  <si>
    <t>1/4~12/1</t>
    <phoneticPr fontId="15" type="noConversion"/>
  </si>
  <si>
    <t>3/10~12/10</t>
    <phoneticPr fontId="15" type="noConversion"/>
  </si>
  <si>
    <t>6/28~12/29</t>
    <phoneticPr fontId="15" type="noConversion"/>
  </si>
  <si>
    <t>1/4~12/29</t>
    <phoneticPr fontId="15" type="noConversion"/>
  </si>
  <si>
    <t>1/27~11/29</t>
    <phoneticPr fontId="15" type="noConversion"/>
  </si>
  <si>
    <t>1/27~3/29</t>
    <phoneticPr fontId="15" type="noConversion"/>
  </si>
  <si>
    <t>5/27~11/29</t>
    <phoneticPr fontId="15" type="noConversion"/>
  </si>
  <si>
    <t>3/5~12/29</t>
    <phoneticPr fontId="15" type="noConversion"/>
  </si>
  <si>
    <t>장학기금 후원금 소계</t>
  </si>
  <si>
    <t>외부기관 후원금 소계</t>
  </si>
  <si>
    <t>지정후원</t>
  </si>
  <si>
    <t>코로나19 긴급대응지원 방역물품 구입비</t>
  </si>
  <si>
    <t>이미용서비스 소모품(파마약 외)구입비</t>
  </si>
  <si>
    <t>제1차 이용자참여위원회 현수막 제작비</t>
  </si>
  <si>
    <r>
      <rPr>
        <sz val="9"/>
        <rFont val="돋움"/>
        <family val="3"/>
        <charset val="129"/>
      </rPr>
      <t>방문이미용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자원봉사자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활동경비용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상품권구입비</t>
    </r>
    <phoneticPr fontId="15" type="noConversion"/>
  </si>
  <si>
    <t>S-OIL 지정기탁사업 구도일쉼터2 환경개선공사비</t>
  </si>
  <si>
    <r>
      <rPr>
        <sz val="9"/>
        <color rgb="FF000000"/>
        <rFont val="Dotum"/>
        <family val="3"/>
        <charset val="129"/>
      </rPr>
      <t>이미용서비스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소모품</t>
    </r>
    <r>
      <rPr>
        <sz val="9"/>
        <color rgb="FF000000"/>
        <rFont val="Calibri"/>
        <family val="2"/>
      </rPr>
      <t>(</t>
    </r>
    <r>
      <rPr>
        <sz val="9"/>
        <color rgb="FF000000"/>
        <rFont val="Dotum"/>
        <family val="3"/>
        <charset val="129"/>
      </rPr>
      <t>싱크대물막이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외</t>
    </r>
    <r>
      <rPr>
        <sz val="9"/>
        <color rgb="FF000000"/>
        <rFont val="Calibri"/>
        <family val="2"/>
      </rPr>
      <t>)</t>
    </r>
    <r>
      <rPr>
        <sz val="9"/>
        <color rgb="FF000000"/>
        <rFont val="Dotum"/>
        <family val="3"/>
        <charset val="129"/>
      </rPr>
      <t>구입비</t>
    </r>
  </si>
  <si>
    <r>
      <rPr>
        <sz val="9"/>
        <color rgb="FF000000"/>
        <rFont val="Dotum"/>
        <family val="3"/>
        <charset val="129"/>
      </rPr>
      <t>이미용서비스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소모품</t>
    </r>
    <r>
      <rPr>
        <sz val="9"/>
        <color rgb="FF000000"/>
        <rFont val="Calibri"/>
        <family val="2"/>
      </rPr>
      <t>(</t>
    </r>
    <r>
      <rPr>
        <sz val="9"/>
        <color rgb="FF000000"/>
        <rFont val="Dotum"/>
        <family val="3"/>
        <charset val="129"/>
      </rPr>
      <t>디퓨저</t>
    </r>
    <r>
      <rPr>
        <sz val="9"/>
        <color rgb="FF000000"/>
        <rFont val="Calibri"/>
        <family val="2"/>
      </rPr>
      <t>)</t>
    </r>
    <r>
      <rPr>
        <sz val="9"/>
        <color rgb="FF000000"/>
        <rFont val="Dotum"/>
        <family val="3"/>
        <charset val="129"/>
      </rPr>
      <t>구입비</t>
    </r>
  </si>
  <si>
    <r>
      <rPr>
        <sz val="9"/>
        <color rgb="FF000000"/>
        <rFont val="Dotum"/>
        <family val="3"/>
        <charset val="129"/>
      </rPr>
      <t>제</t>
    </r>
    <r>
      <rPr>
        <sz val="9"/>
        <color rgb="FF000000"/>
        <rFont val="Calibri"/>
        <family val="2"/>
      </rPr>
      <t>2</t>
    </r>
    <r>
      <rPr>
        <sz val="9"/>
        <color rgb="FF000000"/>
        <rFont val="Dotum"/>
        <family val="3"/>
        <charset val="129"/>
      </rPr>
      <t>차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이용자참여위원회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회의비</t>
    </r>
  </si>
  <si>
    <r>
      <rPr>
        <sz val="9"/>
        <color rgb="FF000000"/>
        <rFont val="Dotum"/>
        <family val="3"/>
        <charset val="129"/>
      </rPr>
      <t>멘토링지원사업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사업설명회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다과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구입비</t>
    </r>
  </si>
  <si>
    <r>
      <t>6</t>
    </r>
    <r>
      <rPr>
        <sz val="9"/>
        <color rgb="FF000000"/>
        <rFont val="Dotum"/>
        <family val="3"/>
        <charset val="129"/>
      </rPr>
      <t>월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복지관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클릭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월정기주차료</t>
    </r>
  </si>
  <si>
    <r>
      <rPr>
        <sz val="9"/>
        <color rgb="FF000000"/>
        <rFont val="Dotum"/>
        <family val="3"/>
        <charset val="129"/>
      </rPr>
      <t>멘토링지원사업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사업설명회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현수막제작비</t>
    </r>
  </si>
  <si>
    <r>
      <rPr>
        <sz val="9"/>
        <color rgb="FF000000"/>
        <rFont val="Dotum"/>
        <family val="3"/>
        <charset val="129"/>
      </rPr>
      <t>후원판넬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제작비</t>
    </r>
  </si>
  <si>
    <r>
      <rPr>
        <sz val="9"/>
        <color rgb="FF000000"/>
        <rFont val="Dotum"/>
        <family val="3"/>
        <charset val="129"/>
      </rPr>
      <t>후원단체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방문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음료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구입비</t>
    </r>
  </si>
  <si>
    <r>
      <rPr>
        <sz val="9"/>
        <color rgb="FF000000"/>
        <rFont val="Dotum"/>
        <family val="3"/>
        <charset val="129"/>
      </rPr>
      <t>방문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이미용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자원봉사자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활동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경비용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상품권</t>
    </r>
    <r>
      <rPr>
        <sz val="9"/>
        <color rgb="FF000000"/>
        <rFont val="Calibri"/>
        <family val="2"/>
      </rPr>
      <t xml:space="preserve"> </t>
    </r>
    <r>
      <rPr>
        <sz val="9"/>
        <color rgb="FF000000"/>
        <rFont val="Dotum"/>
        <family val="3"/>
        <charset val="129"/>
      </rPr>
      <t>구입비</t>
    </r>
  </si>
  <si>
    <t>소외계층 지원사업 현수막 제작비</t>
  </si>
  <si>
    <t>후원판넬제작비 지출</t>
  </si>
  <si>
    <r>
      <t>8</t>
    </r>
    <r>
      <rPr>
        <sz val="9"/>
        <rFont val="돋움"/>
        <family val="3"/>
        <charset val="129"/>
      </rPr>
      <t>월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복지관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클릭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월정기주차료</t>
    </r>
    <phoneticPr fontId="15" type="noConversion"/>
  </si>
  <si>
    <r>
      <rPr>
        <sz val="9"/>
        <rFont val="돋움"/>
        <family val="3"/>
        <charset val="129"/>
      </rPr>
      <t>금호석유화학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일시후원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여름이불구입비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지출</t>
    </r>
    <phoneticPr fontId="15" type="noConversion"/>
  </si>
  <si>
    <t>멘토링지원사업 전문직업인 초청강연 체험비 지출</t>
  </si>
  <si>
    <t>멘토링지원사업 전문직업인 초청강연 강사비 지출</t>
  </si>
  <si>
    <t>멘토링지원사업 전문직업인 초청강연 간식비 지출</t>
  </si>
  <si>
    <r>
      <t>9</t>
    </r>
    <r>
      <rPr>
        <sz val="9"/>
        <rFont val="돋움"/>
        <family val="3"/>
        <charset val="129"/>
      </rPr>
      <t>월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복지관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클릭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월정기주차료</t>
    </r>
    <phoneticPr fontId="15" type="noConversion"/>
  </si>
  <si>
    <t>제3차 이용자 참여위원회 교통비 지출</t>
  </si>
  <si>
    <r>
      <rPr>
        <sz val="9"/>
        <rFont val="돋움"/>
        <family val="3"/>
        <charset val="129"/>
      </rPr>
      <t>후원기관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방문용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다과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구입비</t>
    </r>
    <phoneticPr fontId="15" type="noConversion"/>
  </si>
  <si>
    <t>암흑카페&amp;시각장애환경체험관 행사물품구입</t>
  </si>
  <si>
    <r>
      <rPr>
        <sz val="9"/>
        <rFont val="돋움"/>
        <family val="3"/>
        <charset val="129"/>
      </rPr>
      <t>이미용서비스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소모품</t>
    </r>
    <r>
      <rPr>
        <sz val="9"/>
        <rFont val="Calibri"/>
        <family val="2"/>
      </rPr>
      <t>(</t>
    </r>
    <r>
      <rPr>
        <sz val="9"/>
        <rFont val="돋움"/>
        <family val="3"/>
        <charset val="129"/>
      </rPr>
      <t>중화받침대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외</t>
    </r>
    <r>
      <rPr>
        <sz val="9"/>
        <rFont val="Calibri"/>
        <family val="2"/>
      </rPr>
      <t xml:space="preserve">) </t>
    </r>
    <r>
      <rPr>
        <sz val="9"/>
        <rFont val="돋움"/>
        <family val="3"/>
        <charset val="129"/>
      </rPr>
      <t>구입비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지출</t>
    </r>
    <phoneticPr fontId="15" type="noConversion"/>
  </si>
  <si>
    <r>
      <t>10</t>
    </r>
    <r>
      <rPr>
        <sz val="9"/>
        <rFont val="돋움"/>
        <family val="3"/>
        <charset val="129"/>
      </rPr>
      <t>월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복지관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클릭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월정기주차료</t>
    </r>
    <phoneticPr fontId="15" type="noConversion"/>
  </si>
  <si>
    <r>
      <rPr>
        <sz val="9"/>
        <rFont val="돋움"/>
        <family val="3"/>
        <charset val="129"/>
      </rPr>
      <t>식당자원봉사자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간담회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다과구입비</t>
    </r>
    <phoneticPr fontId="15" type="noConversion"/>
  </si>
  <si>
    <t>2/23~10/27</t>
    <phoneticPr fontId="15" type="noConversion"/>
  </si>
  <si>
    <t>10/1~10/14</t>
    <phoneticPr fontId="15" type="noConversion"/>
  </si>
  <si>
    <t>9/28~10/29</t>
    <phoneticPr fontId="15" type="noConversion"/>
  </si>
  <si>
    <t>2/22~6/3</t>
    <phoneticPr fontId="15" type="noConversion"/>
  </si>
  <si>
    <t>4/2~4/27</t>
    <phoneticPr fontId="15" type="noConversion"/>
  </si>
  <si>
    <t>7/30~10/5</t>
    <phoneticPr fontId="15" type="noConversion"/>
  </si>
  <si>
    <t>7/5~10/13</t>
    <phoneticPr fontId="15" type="noConversion"/>
  </si>
  <si>
    <t>2/9~10/7</t>
    <phoneticPr fontId="15" type="noConversion"/>
  </si>
  <si>
    <t>6/25~12/2</t>
    <phoneticPr fontId="15" type="noConversion"/>
  </si>
  <si>
    <r>
      <rPr>
        <sz val="8"/>
        <rFont val="돋움체"/>
        <family val="3"/>
        <charset val="129"/>
      </rPr>
      <t>결연</t>
    </r>
    <phoneticPr fontId="15" type="noConversion"/>
  </si>
  <si>
    <r>
      <rPr>
        <sz val="8"/>
        <rFont val="Dotumche"/>
        <family val="3"/>
        <charset val="129"/>
      </rPr>
      <t>사업비</t>
    </r>
  </si>
  <si>
    <r>
      <rPr>
        <sz val="8"/>
        <rFont val="Dotumche"/>
        <family val="3"/>
        <charset val="129"/>
      </rPr>
      <t>복지관사업비</t>
    </r>
  </si>
  <si>
    <r>
      <rPr>
        <sz val="8"/>
        <rFont val="Dotumche"/>
        <family val="3"/>
        <charset val="129"/>
      </rPr>
      <t>사회교육</t>
    </r>
    <phoneticPr fontId="15" type="noConversion"/>
  </si>
  <si>
    <r>
      <rPr>
        <sz val="8"/>
        <rFont val="Dotumche"/>
        <family val="3"/>
        <charset val="129"/>
      </rPr>
      <t>직접비</t>
    </r>
  </si>
  <si>
    <r>
      <rPr>
        <sz val="8"/>
        <rFont val="Dotumche"/>
        <family val="3"/>
        <charset val="129"/>
      </rPr>
      <t>의료재활</t>
    </r>
    <phoneticPr fontId="15" type="noConversion"/>
  </si>
  <si>
    <r>
      <rPr>
        <sz val="8"/>
        <rFont val="Dotumche"/>
        <family val="3"/>
        <charset val="129"/>
      </rPr>
      <t>수용비및수수료</t>
    </r>
  </si>
  <si>
    <r>
      <rPr>
        <sz val="8"/>
        <rFont val="Dotumche"/>
        <family val="3"/>
        <charset val="129"/>
      </rPr>
      <t>지역사회자원개발</t>
    </r>
    <phoneticPr fontId="15" type="noConversion"/>
  </si>
  <si>
    <r>
      <rPr>
        <sz val="8"/>
        <rFont val="Dotumche"/>
        <family val="3"/>
        <charset val="129"/>
      </rPr>
      <t>사회교육</t>
    </r>
    <phoneticPr fontId="15" type="noConversion"/>
  </si>
  <si>
    <r>
      <rPr>
        <sz val="8"/>
        <rFont val="Dotumche"/>
        <family val="3"/>
        <charset val="129"/>
      </rPr>
      <t>외부지원사업</t>
    </r>
    <phoneticPr fontId="15" type="noConversion"/>
  </si>
  <si>
    <r>
      <rPr>
        <sz val="8"/>
        <rFont val="Dotumche"/>
        <family val="3"/>
        <charset val="129"/>
      </rPr>
      <t>지정</t>
    </r>
  </si>
  <si>
    <r>
      <rPr>
        <sz val="8"/>
        <rFont val="Dotumche"/>
        <family val="3"/>
        <charset val="129"/>
      </rPr>
      <t>재가복지</t>
    </r>
    <phoneticPr fontId="15" type="noConversion"/>
  </si>
  <si>
    <r>
      <rPr>
        <sz val="8"/>
        <rFont val="Dotumche"/>
        <family val="3"/>
        <charset val="129"/>
      </rPr>
      <t>수용비및수수료</t>
    </r>
    <phoneticPr fontId="15" type="noConversion"/>
  </si>
  <si>
    <r>
      <rPr>
        <sz val="8"/>
        <rFont val="Dotumche"/>
        <family val="3"/>
        <charset val="129"/>
      </rPr>
      <t>의료재활</t>
    </r>
    <phoneticPr fontId="15" type="noConversion"/>
  </si>
  <si>
    <r>
      <rPr>
        <sz val="8"/>
        <rFont val="돋움체"/>
        <family val="3"/>
        <charset val="129"/>
      </rPr>
      <t>사업비</t>
    </r>
    <phoneticPr fontId="15" type="noConversion"/>
  </si>
  <si>
    <r>
      <rPr>
        <sz val="8"/>
        <rFont val="돋움체"/>
        <family val="3"/>
        <charset val="129"/>
      </rPr>
      <t>복지관사업비</t>
    </r>
    <phoneticPr fontId="15" type="noConversion"/>
  </si>
  <si>
    <r>
      <rPr>
        <sz val="8"/>
        <rFont val="돋움체"/>
        <family val="3"/>
        <charset val="129"/>
      </rPr>
      <t>지역사회자원개발</t>
    </r>
    <phoneticPr fontId="15" type="noConversion"/>
  </si>
  <si>
    <r>
      <rPr>
        <sz val="8"/>
        <rFont val="돋움체"/>
        <family val="3"/>
        <charset val="129"/>
      </rPr>
      <t>직접비</t>
    </r>
    <phoneticPr fontId="15" type="noConversion"/>
  </si>
  <si>
    <r>
      <rPr>
        <sz val="8"/>
        <rFont val="돋움체"/>
        <family val="3"/>
        <charset val="129"/>
      </rPr>
      <t>사회심리재활</t>
    </r>
    <phoneticPr fontId="15" type="noConversion"/>
  </si>
  <si>
    <r>
      <rPr>
        <sz val="8"/>
        <rFont val="돋움체"/>
        <family val="3"/>
        <charset val="129"/>
      </rPr>
      <t>지정</t>
    </r>
    <phoneticPr fontId="15" type="noConversion"/>
  </si>
  <si>
    <r>
      <rPr>
        <sz val="8"/>
        <rFont val="돋움체"/>
        <family val="3"/>
        <charset val="129"/>
      </rPr>
      <t>재가복지</t>
    </r>
    <phoneticPr fontId="15" type="noConversion"/>
  </si>
  <si>
    <r>
      <rPr>
        <sz val="8"/>
        <rFont val="돋움체"/>
        <family val="3"/>
        <charset val="129"/>
      </rPr>
      <t>재가복지</t>
    </r>
    <phoneticPr fontId="15" type="noConversion"/>
  </si>
  <si>
    <r>
      <rPr>
        <sz val="8"/>
        <rFont val="돋움체"/>
        <family val="3"/>
        <charset val="129"/>
      </rPr>
      <t>수용비및수수료</t>
    </r>
    <phoneticPr fontId="15" type="noConversion"/>
  </si>
  <si>
    <r>
      <rPr>
        <sz val="7.8"/>
        <rFont val="Dotumche"/>
        <family val="3"/>
        <charset val="129"/>
      </rPr>
      <t>점자용품</t>
    </r>
    <r>
      <rPr>
        <sz val="7.8"/>
        <rFont val="Calibri"/>
        <family val="2"/>
      </rPr>
      <t>(</t>
    </r>
    <r>
      <rPr>
        <sz val="7.8"/>
        <rFont val="Dotumche"/>
        <family val="3"/>
        <charset val="129"/>
      </rPr>
      <t>점관외</t>
    </r>
    <r>
      <rPr>
        <sz val="7.8"/>
        <rFont val="Calibri"/>
        <family val="2"/>
      </rPr>
      <t>2</t>
    </r>
    <r>
      <rPr>
        <sz val="7.8"/>
        <rFont val="Dotumche"/>
        <family val="3"/>
        <charset val="129"/>
      </rPr>
      <t>종</t>
    </r>
    <r>
      <rPr>
        <sz val="7.8"/>
        <rFont val="Calibri"/>
        <family val="2"/>
      </rPr>
      <t>)30,000</t>
    </r>
    <r>
      <rPr>
        <sz val="7.8"/>
        <rFont val="Dotumche"/>
        <family val="3"/>
        <charset val="129"/>
      </rPr>
      <t>원</t>
    </r>
    <r>
      <rPr>
        <sz val="7.8"/>
        <rFont val="Calibri"/>
        <family val="2"/>
      </rPr>
      <t>*15</t>
    </r>
    <r>
      <rPr>
        <sz val="7.8"/>
        <rFont val="Dotumche"/>
        <family val="3"/>
        <charset val="129"/>
      </rPr>
      <t>세트</t>
    </r>
    <r>
      <rPr>
        <sz val="7.8"/>
        <rFont val="Calibri"/>
        <family val="2"/>
      </rPr>
      <t>=450,000</t>
    </r>
    <r>
      <rPr>
        <sz val="7.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</si>
  <si>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아이메세지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카드</t>
    </r>
    <r>
      <rPr>
        <sz val="8"/>
        <rFont val="Calibri"/>
        <family val="2"/>
      </rPr>
      <t xml:space="preserve">  600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*500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=300,000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</si>
  <si>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중화받침대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 xml:space="preserve"> 87,000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</si>
  <si>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주차료</t>
    </r>
    <r>
      <rPr>
        <sz val="8"/>
        <rFont val="Calibri"/>
        <family val="2"/>
      </rPr>
      <t xml:space="preserve"> 70,000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</si>
  <si>
    <r>
      <rPr>
        <sz val="8"/>
        <rFont val="Dotumche"/>
        <family val="3"/>
        <charset val="129"/>
      </rPr>
      <t>다과비</t>
    </r>
    <r>
      <rPr>
        <sz val="8"/>
        <rFont val="Calibri"/>
        <family val="2"/>
      </rPr>
      <t xml:space="preserve"> 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*6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=30,000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</si>
  <si>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*10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</si>
  <si>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흰지팡이</t>
    </r>
    <r>
      <rPr>
        <sz val="8"/>
        <rFont val="Calibri"/>
        <family val="2"/>
      </rPr>
      <t xml:space="preserve"> 17,000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*50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=680,000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</si>
  <si>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등록세</t>
    </r>
    <r>
      <rPr>
        <sz val="8"/>
        <rFont val="Calibri"/>
        <family val="2"/>
      </rPr>
      <t xml:space="preserve"> 19,600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</si>
  <si>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취득세</t>
    </r>
    <r>
      <rPr>
        <sz val="8"/>
        <rFont val="Calibri"/>
        <family val="2"/>
      </rPr>
      <t xml:space="preserve"> 1,494,680*1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</si>
  <si>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대관료</t>
    </r>
    <r>
      <rPr>
        <sz val="8"/>
        <rFont val="Calibri"/>
        <family val="2"/>
      </rPr>
      <t xml:space="preserve"> 960,00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</si>
  <si>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안대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*20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=200,000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</si>
  <si>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설치비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 xml:space="preserve"> 600,000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</si>
  <si>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강사료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*11</t>
    </r>
    <r>
      <rPr>
        <sz val="8"/>
        <rFont val="Dotumche"/>
        <family val="3"/>
        <charset val="129"/>
      </rPr>
      <t>회</t>
    </r>
    <phoneticPr fontId="15" type="noConversion"/>
  </si>
  <si>
    <r>
      <rPr>
        <sz val="8"/>
        <rFont val="Dotumche"/>
        <family val="3"/>
        <charset val="129"/>
      </rPr>
      <t>스티커구입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 xml:space="preserve"> 169,000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</si>
  <si>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물티슈</t>
    </r>
    <r>
      <rPr>
        <sz val="8"/>
        <rFont val="Calibri"/>
        <family val="2"/>
      </rPr>
      <t xml:space="preserve"> 2,000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+60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=120,000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</si>
  <si>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보험료</t>
    </r>
    <r>
      <rPr>
        <sz val="8"/>
        <rFont val="Calibri"/>
        <family val="2"/>
      </rPr>
      <t xml:space="preserve"> 955,650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+1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</si>
  <si>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90,000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+1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</si>
  <si>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다과</t>
    </r>
    <r>
      <rPr>
        <sz val="8"/>
        <rFont val="Calibri"/>
        <family val="2"/>
      </rPr>
      <t xml:space="preserve"> 40,000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r>
      <rPr>
        <sz val="8"/>
        <rFont val="Calibri"/>
        <family val="2"/>
      </rPr>
      <t>=40,000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</si>
  <si>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+26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=260,000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</si>
  <si>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강사료</t>
    </r>
    <r>
      <rPr>
        <sz val="8"/>
        <rFont val="Calibri"/>
        <family val="2"/>
      </rPr>
      <t xml:space="preserve"> 60,000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</si>
  <si>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재료비</t>
    </r>
    <r>
      <rPr>
        <sz val="8"/>
        <rFont val="Calibri"/>
        <family val="2"/>
      </rPr>
      <t xml:space="preserve"> 90,000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</si>
  <si>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검사비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*8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=400,000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</si>
  <si>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출장비</t>
    </r>
    <r>
      <rPr>
        <sz val="8"/>
        <rFont val="Calibri"/>
        <family val="2"/>
      </rPr>
      <t xml:space="preserve"> 16,500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*4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=66,000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</si>
  <si>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평가비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*24</t>
    </r>
    <r>
      <rPr>
        <sz val="8"/>
        <rFont val="Dotumche"/>
        <family val="3"/>
        <charset val="129"/>
      </rPr>
      <t>명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</si>
  <si>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*5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</si>
  <si>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강사료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*12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=240,000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</si>
  <si>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돋움체"/>
        <family val="3"/>
        <charset val="129"/>
      </rPr>
      <t>현수막</t>
    </r>
    <r>
      <rPr>
        <sz val="8"/>
        <rFont val="Calibri"/>
        <family val="2"/>
      </rPr>
      <t xml:space="preserve"> 55,000</t>
    </r>
    <r>
      <rPr>
        <sz val="8"/>
        <rFont val="돋움체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돋움체"/>
        <family val="3"/>
        <charset val="129"/>
      </rPr>
      <t>식</t>
    </r>
    <phoneticPr fontId="15" type="noConversion"/>
  </si>
  <si>
    <r>
      <rPr>
        <sz val="8"/>
        <rFont val="돋움체"/>
        <family val="3"/>
        <charset val="129"/>
      </rPr>
      <t>교통비</t>
    </r>
    <r>
      <rPr>
        <sz val="8"/>
        <rFont val="Calibri"/>
        <family val="2"/>
      </rPr>
      <t xml:space="preserve"> 10,000</t>
    </r>
    <r>
      <rPr>
        <sz val="8"/>
        <rFont val="돋움체"/>
        <family val="3"/>
        <charset val="129"/>
      </rPr>
      <t>원</t>
    </r>
    <r>
      <rPr>
        <sz val="8"/>
        <rFont val="Calibri"/>
        <family val="2"/>
      </rPr>
      <t>*13</t>
    </r>
    <r>
      <rPr>
        <sz val="8"/>
        <rFont val="돋움체"/>
        <family val="3"/>
        <charset val="129"/>
      </rPr>
      <t>명</t>
    </r>
    <r>
      <rPr>
        <sz val="8"/>
        <rFont val="Calibri"/>
        <family val="2"/>
      </rPr>
      <t>=130,000</t>
    </r>
    <r>
      <rPr>
        <sz val="8"/>
        <rFont val="돋움체"/>
        <family val="3"/>
        <charset val="129"/>
      </rPr>
      <t>원</t>
    </r>
    <phoneticPr fontId="15" type="noConversion"/>
  </si>
  <si>
    <r>
      <rPr>
        <sz val="9"/>
        <color theme="1"/>
        <rFont val="맑은 고딕"/>
        <family val="2"/>
        <charset val="129"/>
      </rPr>
      <t>단체자원봉사자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대표회의비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</si>
  <si>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암흑카페</t>
    </r>
    <r>
      <rPr>
        <sz val="9"/>
        <color theme="1"/>
        <rFont val="Calibri"/>
        <family val="2"/>
      </rPr>
      <t>&amp;</t>
    </r>
    <r>
      <rPr>
        <sz val="9"/>
        <color theme="1"/>
        <rFont val="맑은 고딕"/>
        <family val="2"/>
        <charset val="129"/>
      </rPr>
      <t>시각장애환경체험관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흰지팡이구입</t>
    </r>
    <phoneticPr fontId="15" type="noConversion"/>
  </si>
  <si>
    <r>
      <rPr>
        <sz val="9"/>
        <color theme="1"/>
        <rFont val="맑은 고딕"/>
        <family val="2"/>
        <charset val="129"/>
      </rPr>
      <t>결연</t>
    </r>
  </si>
  <si>
    <r>
      <t>21</t>
    </r>
    <r>
      <rPr>
        <sz val="9"/>
        <color theme="1"/>
        <rFont val="맑은 고딕"/>
        <family val="2"/>
        <charset val="129"/>
      </rPr>
      <t>고려아연지원사업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스타리아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취등록비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</si>
  <si>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t>21</t>
    </r>
    <r>
      <rPr>
        <sz val="9"/>
        <color theme="1"/>
        <rFont val="맑은 고딕"/>
        <family val="2"/>
        <charset val="129"/>
      </rPr>
      <t>고려아연지원사업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스타리아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구입비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</si>
  <si>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암흑카페</t>
    </r>
    <r>
      <rPr>
        <sz val="9"/>
        <color theme="1"/>
        <rFont val="Calibri"/>
        <family val="2"/>
      </rPr>
      <t>&amp;</t>
    </r>
    <r>
      <rPr>
        <sz val="9"/>
        <color theme="1"/>
        <rFont val="맑은 고딕"/>
        <family val="2"/>
        <charset val="129"/>
      </rPr>
      <t>시각장애환경체험관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대관료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</si>
  <si>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암흑카페</t>
    </r>
    <r>
      <rPr>
        <sz val="9"/>
        <color theme="1"/>
        <rFont val="Calibri"/>
        <family val="2"/>
      </rPr>
      <t>&amp;</t>
    </r>
    <r>
      <rPr>
        <sz val="9"/>
        <color theme="1"/>
        <rFont val="맑은 고딕"/>
        <family val="2"/>
        <charset val="129"/>
      </rPr>
      <t>시각장애환경체험관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진행안대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구입비</t>
    </r>
    <phoneticPr fontId="15" type="noConversion"/>
  </si>
  <si>
    <r>
      <rPr>
        <sz val="9"/>
        <color theme="1"/>
        <rFont val="맑은 고딕"/>
        <family val="2"/>
        <charset val="129"/>
      </rPr>
      <t>암흑카페</t>
    </r>
    <r>
      <rPr>
        <sz val="9"/>
        <color theme="1"/>
        <rFont val="Calibri"/>
        <family val="2"/>
      </rPr>
      <t>&amp;</t>
    </r>
    <r>
      <rPr>
        <sz val="9"/>
        <color theme="1"/>
        <rFont val="맑은 고딕"/>
        <family val="2"/>
        <charset val="129"/>
      </rPr>
      <t>시각장애환경체험관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암흑설치비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</si>
  <si>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t>21</t>
    </r>
    <r>
      <rPr>
        <sz val="9"/>
        <color theme="1"/>
        <rFont val="맑은 고딕"/>
        <family val="2"/>
        <charset val="129"/>
      </rPr>
      <t>고려아연지원사업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스타리아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차량준비비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</si>
  <si>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암흑카페</t>
    </r>
    <r>
      <rPr>
        <sz val="9"/>
        <color theme="1"/>
        <rFont val="Calibri"/>
        <family val="2"/>
      </rPr>
      <t>&amp;</t>
    </r>
    <r>
      <rPr>
        <sz val="9"/>
        <color theme="1"/>
        <rFont val="맑은 고딕"/>
        <family val="2"/>
        <charset val="129"/>
      </rPr>
      <t>시각장애환경체험관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소독티슈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구입</t>
    </r>
    <phoneticPr fontId="15" type="noConversion"/>
  </si>
  <si>
    <r>
      <t>21</t>
    </r>
    <r>
      <rPr>
        <sz val="9"/>
        <color theme="1"/>
        <rFont val="맑은 고딕"/>
        <family val="2"/>
        <charset val="129"/>
      </rPr>
      <t>고려아연지원사업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스타리아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보험비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</si>
  <si>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후원기관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후원감사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방문용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다과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구입비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</si>
  <si>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소외계층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발표공연촬영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</si>
  <si>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전화모니터링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미팅제이</t>
    </r>
    <r>
      <rPr>
        <sz val="9"/>
        <color theme="1"/>
        <rFont val="Calibri"/>
        <family val="2"/>
      </rPr>
      <t xml:space="preserve">) </t>
    </r>
    <r>
      <rPr>
        <sz val="9"/>
        <color theme="1"/>
        <rFont val="맑은 고딕"/>
        <family val="2"/>
        <charset val="129"/>
      </rPr>
      <t>봉사자교육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강사료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</si>
  <si>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전화모니터링</t>
    </r>
    <r>
      <rPr>
        <sz val="9"/>
        <color theme="1"/>
        <rFont val="Calibri"/>
        <family val="2"/>
      </rPr>
      <t>(</t>
    </r>
    <r>
      <rPr>
        <sz val="9"/>
        <color theme="1"/>
        <rFont val="맑은 고딕"/>
        <family val="2"/>
        <charset val="129"/>
      </rPr>
      <t>미팅데이</t>
    </r>
    <r>
      <rPr>
        <sz val="9"/>
        <color theme="1"/>
        <rFont val="Calibri"/>
        <family val="2"/>
      </rPr>
      <t xml:space="preserve">) </t>
    </r>
    <r>
      <rPr>
        <sz val="9"/>
        <color theme="1"/>
        <rFont val="맑은 고딕"/>
        <family val="2"/>
        <charset val="129"/>
      </rPr>
      <t>봉사자교육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재료비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</si>
  <si>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멘토링지원사업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개별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직업적성</t>
    </r>
    <r>
      <rPr>
        <sz val="9"/>
        <color theme="1"/>
        <rFont val="Calibri"/>
        <family val="2"/>
      </rPr>
      <t xml:space="preserve">, </t>
    </r>
    <r>
      <rPr>
        <sz val="9"/>
        <color theme="1"/>
        <rFont val="맑은 고딕"/>
        <family val="2"/>
        <charset val="129"/>
      </rPr>
      <t>심리검사비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</si>
  <si>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스마트홈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안전지킴이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추가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설치비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</si>
  <si>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t>11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복지관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월정기주차료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</si>
  <si>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멘토링지원사업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평가회비및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다과비지출</t>
    </r>
    <phoneticPr fontId="15" type="noConversion"/>
  </si>
  <si>
    <r>
      <rPr>
        <sz val="9"/>
        <color theme="1"/>
        <rFont val="맑은 고딕"/>
        <family val="2"/>
        <charset val="129"/>
      </rPr>
      <t>이미용서비스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자원봉사자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간담회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회의비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</si>
  <si>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8"/>
        <color theme="1"/>
        <rFont val="맑은 고딕"/>
        <family val="2"/>
        <charset val="129"/>
      </rPr>
      <t>후원급식지원행사</t>
    </r>
    <r>
      <rPr>
        <sz val="8"/>
        <color theme="1"/>
        <rFont val="Calibri"/>
        <family val="2"/>
      </rPr>
      <t>(</t>
    </r>
    <r>
      <rPr>
        <sz val="8"/>
        <color theme="1"/>
        <rFont val="맑은 고딕"/>
        <family val="2"/>
        <charset val="129"/>
      </rPr>
      <t>한국산업단지</t>
    </r>
    <r>
      <rPr>
        <sz val="8"/>
        <color theme="1"/>
        <rFont val="Calibri"/>
        <family val="2"/>
      </rPr>
      <t xml:space="preserve">) </t>
    </r>
    <r>
      <rPr>
        <sz val="8"/>
        <color theme="1"/>
        <rFont val="맑은 고딕"/>
        <family val="2"/>
        <charset val="129"/>
      </rPr>
      <t>현수막제작비</t>
    </r>
    <r>
      <rPr>
        <sz val="8"/>
        <color theme="1"/>
        <rFont val="Calibri"/>
        <family val="2"/>
      </rPr>
      <t xml:space="preserve"> </t>
    </r>
    <r>
      <rPr>
        <sz val="8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</si>
  <si>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제</t>
    </r>
    <r>
      <rPr>
        <sz val="9"/>
        <color theme="1"/>
        <rFont val="Calibri"/>
        <family val="2"/>
      </rPr>
      <t>4</t>
    </r>
    <r>
      <rPr>
        <sz val="9"/>
        <color theme="1"/>
        <rFont val="맑은 고딕"/>
        <family val="2"/>
        <charset val="129"/>
      </rPr>
      <t>차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이용자참여위원회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교통비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</si>
  <si>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9"/>
        <color theme="1"/>
        <rFont val="맑은 고딕"/>
        <family val="2"/>
        <charset val="129"/>
      </rPr>
      <t>동절기지원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도시가스비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지원사업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</si>
  <si>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t>12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복지관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클릭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월정기주차료</t>
    </r>
    <r>
      <rPr>
        <sz val="9"/>
        <color theme="1"/>
        <rFont val="Calibri"/>
        <family val="2"/>
      </rPr>
      <t xml:space="preserve"> </t>
    </r>
    <r>
      <rPr>
        <sz val="9"/>
        <color theme="1"/>
        <rFont val="맑은 고딕"/>
        <family val="2"/>
        <charset val="129"/>
      </rPr>
      <t>지출</t>
    </r>
  </si>
  <si>
    <r>
      <rPr>
        <sz val="8"/>
        <rFont val="Dotumche"/>
        <family val="3"/>
        <charset val="129"/>
      </rPr>
      <t>지정</t>
    </r>
    <phoneticPr fontId="15" type="noConversion"/>
  </si>
  <si>
    <r>
      <rPr>
        <sz val="8"/>
        <rFont val="Dotumche"/>
        <family val="3"/>
        <charset val="129"/>
      </rPr>
      <t>장학금사업</t>
    </r>
  </si>
  <si>
    <r>
      <rPr>
        <sz val="7"/>
        <rFont val="Dotumche"/>
        <family val="3"/>
      </rPr>
      <t>외부지원사업비</t>
    </r>
  </si>
  <si>
    <r>
      <rPr>
        <sz val="8"/>
        <rFont val="Dotumche"/>
        <family val="3"/>
      </rPr>
      <t>지정</t>
    </r>
  </si>
  <si>
    <r>
      <rPr>
        <sz val="8"/>
        <rFont val="Dotumche"/>
        <family val="3"/>
      </rPr>
      <t>사업비</t>
    </r>
  </si>
  <si>
    <r>
      <rPr>
        <sz val="8"/>
        <rFont val="Dotumche"/>
        <family val="3"/>
      </rPr>
      <t>인색개선사업</t>
    </r>
    <phoneticPr fontId="44" type="noConversion"/>
  </si>
  <si>
    <r>
      <rPr>
        <sz val="8"/>
        <rFont val="Dotumche"/>
        <family val="3"/>
      </rPr>
      <t>직접비</t>
    </r>
  </si>
  <si>
    <r>
      <rPr>
        <sz val="8"/>
        <rFont val="Dotumche"/>
        <family val="3"/>
      </rPr>
      <t>네트워크사업</t>
    </r>
    <phoneticPr fontId="15" type="noConversion"/>
  </si>
  <si>
    <r>
      <rPr>
        <sz val="8"/>
        <rFont val="Dotumche"/>
        <family val="3"/>
      </rPr>
      <t>차량구매</t>
    </r>
    <phoneticPr fontId="15" type="noConversion"/>
  </si>
  <si>
    <r>
      <rPr>
        <sz val="8"/>
        <rFont val="Dotumche"/>
        <family val="3"/>
      </rPr>
      <t>강사비지출</t>
    </r>
    <phoneticPr fontId="15" type="noConversion"/>
  </si>
  <si>
    <r>
      <rPr>
        <sz val="8"/>
        <rFont val="Dotumche"/>
        <family val="3"/>
      </rPr>
      <t>지정</t>
    </r>
    <phoneticPr fontId="15" type="noConversion"/>
  </si>
  <si>
    <r>
      <rPr>
        <sz val="8"/>
        <rFont val="Dotumche"/>
        <family val="3"/>
      </rPr>
      <t>사업비</t>
    </r>
    <phoneticPr fontId="15" type="noConversion"/>
  </si>
  <si>
    <r>
      <rPr>
        <sz val="8"/>
        <rFont val="Dotumche"/>
        <family val="3"/>
      </rPr>
      <t>기능보강사업</t>
    </r>
    <phoneticPr fontId="15" type="noConversion"/>
  </si>
  <si>
    <r>
      <rPr>
        <sz val="8"/>
        <rFont val="Dotumche"/>
        <family val="3"/>
      </rPr>
      <t>직접비</t>
    </r>
    <phoneticPr fontId="15" type="noConversion"/>
  </si>
  <si>
    <r>
      <rPr>
        <sz val="8"/>
        <rFont val="Dotumche"/>
        <family val="3"/>
        <charset val="129"/>
      </rPr>
      <t>소외계층지원사업</t>
    </r>
    <phoneticPr fontId="15" type="noConversion"/>
  </si>
  <si>
    <r>
      <rPr>
        <sz val="7"/>
        <rFont val="Dotumche"/>
        <family val="3"/>
        <charset val="129"/>
      </rPr>
      <t>외부지원사업비</t>
    </r>
  </si>
  <si>
    <r>
      <rPr>
        <sz val="8"/>
        <rFont val="Dotumche"/>
        <family val="3"/>
        <charset val="129"/>
      </rPr>
      <t>강사비지출</t>
    </r>
    <phoneticPr fontId="15" type="noConversion"/>
  </si>
  <si>
    <r>
      <rPr>
        <sz val="8"/>
        <rFont val="Dotumche"/>
        <family val="3"/>
        <charset val="129"/>
      </rPr>
      <t>학습동아리지원사업</t>
    </r>
    <phoneticPr fontId="15" type="noConversion"/>
  </si>
  <si>
    <r>
      <t>DB</t>
    </r>
    <r>
      <rPr>
        <sz val="8"/>
        <rFont val="Dotumche"/>
        <family val="3"/>
        <charset val="129"/>
      </rPr>
      <t>산업은행지원사업</t>
    </r>
    <phoneticPr fontId="15" type="noConversion"/>
  </si>
  <si>
    <r>
      <rPr>
        <sz val="8"/>
        <rFont val="Dotumche"/>
        <family val="3"/>
        <charset val="129"/>
      </rPr>
      <t>학습지원</t>
    </r>
    <phoneticPr fontId="15" type="noConversion"/>
  </si>
  <si>
    <r>
      <rPr>
        <sz val="8"/>
        <rFont val="Dotumche"/>
        <family val="3"/>
      </rPr>
      <t>직접비</t>
    </r>
    <phoneticPr fontId="15" type="noConversion"/>
  </si>
  <si>
    <r>
      <rPr>
        <sz val="8"/>
        <rFont val="Dotumche"/>
        <family val="3"/>
        <charset val="129"/>
      </rPr>
      <t>산업은행지원사업</t>
    </r>
    <phoneticPr fontId="15" type="noConversion"/>
  </si>
  <si>
    <r>
      <rPr>
        <sz val="8"/>
        <rFont val="Dotumche"/>
        <family val="3"/>
        <charset val="129"/>
      </rPr>
      <t>부식비지출</t>
    </r>
    <phoneticPr fontId="15" type="noConversion"/>
  </si>
  <si>
    <r>
      <rPr>
        <sz val="8"/>
        <rFont val="Dotumche"/>
        <family val="3"/>
        <charset val="129"/>
      </rPr>
      <t>멘토링지원사업</t>
    </r>
    <phoneticPr fontId="44" type="noConversion"/>
  </si>
  <si>
    <r>
      <rPr>
        <sz val="7.5"/>
        <rFont val="돋움체"/>
        <family val="3"/>
        <charset val="129"/>
      </rPr>
      <t>과년도지출</t>
    </r>
    <phoneticPr fontId="15" type="noConversion"/>
  </si>
  <si>
    <r>
      <rPr>
        <sz val="8"/>
        <rFont val="돋움체"/>
        <family val="3"/>
        <charset val="129"/>
      </rPr>
      <t>과년도지출</t>
    </r>
    <phoneticPr fontId="15" type="noConversion"/>
  </si>
  <si>
    <r>
      <rPr>
        <sz val="8"/>
        <rFont val="돋움체"/>
        <family val="3"/>
        <charset val="129"/>
      </rPr>
      <t>장학기금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후원금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소계</t>
    </r>
    <phoneticPr fontId="15" type="noConversion"/>
  </si>
  <si>
    <r>
      <rPr>
        <sz val="8"/>
        <rFont val="Dotumche"/>
        <family val="3"/>
        <charset val="129"/>
      </rPr>
      <t>장학금지출</t>
    </r>
    <r>
      <rPr>
        <sz val="8"/>
        <rFont val="Calibri"/>
        <family val="2"/>
      </rPr>
      <t>(</t>
    </r>
    <r>
      <rPr>
        <sz val="8"/>
        <rFont val="Dotumche"/>
        <family val="3"/>
        <charset val="129"/>
      </rPr>
      <t>서병근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>12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) 6,000,000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</si>
  <si>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돋움체"/>
        <family val="3"/>
        <charset val="129"/>
      </rPr>
      <t>외부기관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후원금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소계</t>
    </r>
    <phoneticPr fontId="15" type="noConversion"/>
  </si>
  <si>
    <r>
      <rPr>
        <sz val="8"/>
        <rFont val="Dotumche"/>
        <family val="3"/>
        <charset val="129"/>
      </rPr>
      <t>동서석유지원사업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운영비</t>
    </r>
    <phoneticPr fontId="44" type="noConversion"/>
  </si>
  <si>
    <r>
      <rPr>
        <sz val="8"/>
        <rFont val="Dotumche"/>
        <family val="3"/>
        <charset val="129"/>
      </rPr>
      <t>의료비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지출</t>
    </r>
    <phoneticPr fontId="44" type="noConversion"/>
  </si>
  <si>
    <r>
      <rPr>
        <sz val="8"/>
        <rFont val="Dotumche"/>
        <family val="3"/>
      </rPr>
      <t>인색개선사업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운영비</t>
    </r>
    <phoneticPr fontId="44" type="noConversion"/>
  </si>
  <si>
    <r>
      <rPr>
        <sz val="8"/>
        <rFont val="Dotumche"/>
        <family val="3"/>
      </rPr>
      <t>골든타임사업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운영비</t>
    </r>
    <phoneticPr fontId="15" type="noConversion"/>
  </si>
  <si>
    <r>
      <t>21</t>
    </r>
    <r>
      <rPr>
        <sz val="8"/>
        <rFont val="Dotumche"/>
        <family val="3"/>
      </rPr>
      <t>년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고려아연지원사업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운영비</t>
    </r>
    <phoneticPr fontId="15" type="noConversion"/>
  </si>
  <si>
    <r>
      <t>20</t>
    </r>
    <r>
      <rPr>
        <sz val="8"/>
        <rFont val="Dotumche"/>
        <family val="3"/>
      </rPr>
      <t>년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고려아연지원사업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운영비</t>
    </r>
    <phoneticPr fontId="15" type="noConversion"/>
  </si>
  <si>
    <r>
      <t>S-oil</t>
    </r>
    <r>
      <rPr>
        <sz val="8"/>
        <rFont val="Dotumche"/>
        <family val="3"/>
      </rPr>
      <t>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</rPr>
      <t>운영비</t>
    </r>
    <phoneticPr fontId="15" type="noConversion"/>
  </si>
  <si>
    <r>
      <rPr>
        <sz val="8"/>
        <rFont val="Dotumche"/>
        <family val="3"/>
        <charset val="129"/>
      </rPr>
      <t>소외계층지원사업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운영비</t>
    </r>
    <phoneticPr fontId="15" type="noConversion"/>
  </si>
  <si>
    <r>
      <rPr>
        <sz val="8"/>
        <rFont val="Dotumche"/>
        <family val="3"/>
        <charset val="129"/>
      </rPr>
      <t>학습동아리지원사업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운영비</t>
    </r>
    <phoneticPr fontId="15" type="noConversion"/>
  </si>
  <si>
    <r>
      <t>DB</t>
    </r>
    <r>
      <rPr>
        <sz val="8"/>
        <rFont val="Dotumche"/>
        <family val="3"/>
        <charset val="129"/>
      </rPr>
      <t>보험지원사업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운영비</t>
    </r>
    <phoneticPr fontId="15" type="noConversion"/>
  </si>
  <si>
    <r>
      <rPr>
        <sz val="8"/>
        <rFont val="Dotumche"/>
        <family val="3"/>
        <charset val="129"/>
      </rPr>
      <t>산업은행지원사업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운영비</t>
    </r>
    <phoneticPr fontId="15" type="noConversion"/>
  </si>
  <si>
    <r>
      <rPr>
        <sz val="8"/>
        <rFont val="Dotumche"/>
        <family val="3"/>
        <charset val="129"/>
      </rPr>
      <t>멘토링지원사업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진행비</t>
    </r>
    <phoneticPr fontId="15" type="noConversion"/>
  </si>
  <si>
    <r>
      <rPr>
        <sz val="8"/>
        <rFont val="Dotumche"/>
        <family val="3"/>
        <charset val="129"/>
      </rPr>
      <t>활동비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지출</t>
    </r>
    <phoneticPr fontId="15" type="noConversion"/>
  </si>
  <si>
    <r>
      <t>2021</t>
    </r>
    <r>
      <rPr>
        <sz val="8"/>
        <rFont val="돋움체"/>
        <family val="3"/>
        <charset val="129"/>
      </rPr>
      <t>년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지원금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반납금</t>
    </r>
    <r>
      <rPr>
        <sz val="8"/>
        <rFont val="Calibri"/>
        <family val="2"/>
      </rPr>
      <t>(</t>
    </r>
    <r>
      <rPr>
        <sz val="8"/>
        <rFont val="돋움체"/>
        <family val="3"/>
        <charset val="129"/>
      </rPr>
      <t>인식개선</t>
    </r>
    <r>
      <rPr>
        <sz val="8"/>
        <rFont val="Calibri"/>
        <family val="2"/>
      </rPr>
      <t xml:space="preserve">, </t>
    </r>
    <r>
      <rPr>
        <sz val="8"/>
        <rFont val="돋움체"/>
        <family val="3"/>
        <charset val="129"/>
      </rPr>
      <t>소외계층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외</t>
    </r>
    <r>
      <rPr>
        <sz val="8"/>
        <rFont val="Calibri"/>
        <family val="2"/>
      </rPr>
      <t>)</t>
    </r>
    <phoneticPr fontId="15" type="noConversion"/>
  </si>
  <si>
    <r>
      <t>2021</t>
    </r>
    <r>
      <rPr>
        <sz val="8"/>
        <rFont val="돋움체"/>
        <family val="3"/>
        <charset val="129"/>
      </rPr>
      <t>년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지원금</t>
    </r>
    <r>
      <rPr>
        <sz val="8"/>
        <rFont val="Calibri"/>
        <family val="2"/>
      </rPr>
      <t xml:space="preserve"> </t>
    </r>
    <r>
      <rPr>
        <sz val="8"/>
        <rFont val="돋움체"/>
        <family val="3"/>
        <charset val="129"/>
      </rPr>
      <t>반납금</t>
    </r>
    <r>
      <rPr>
        <sz val="8"/>
        <rFont val="Calibri"/>
        <family val="2"/>
      </rPr>
      <t>(</t>
    </r>
    <r>
      <rPr>
        <sz val="8"/>
        <rFont val="돋움체"/>
        <family val="3"/>
        <charset val="129"/>
      </rPr>
      <t>인식개선사업</t>
    </r>
    <r>
      <rPr>
        <sz val="8"/>
        <rFont val="Calibri"/>
        <family val="2"/>
      </rPr>
      <t>,</t>
    </r>
    <r>
      <rPr>
        <sz val="8"/>
        <rFont val="돋움체"/>
        <family val="3"/>
        <charset val="129"/>
      </rPr>
      <t>소외계층</t>
    </r>
    <r>
      <rPr>
        <sz val="8"/>
        <rFont val="Calibri"/>
        <family val="2"/>
      </rPr>
      <t>)</t>
    </r>
    <phoneticPr fontId="15" type="noConversion"/>
  </si>
  <si>
    <r>
      <t>2021</t>
    </r>
    <r>
      <rPr>
        <sz val="8"/>
        <rFont val="맑은 고딕"/>
        <family val="3"/>
        <charset val="129"/>
      </rPr>
      <t>년</t>
    </r>
    <r>
      <rPr>
        <sz val="8"/>
        <rFont val="Calibri"/>
        <family val="2"/>
      </rPr>
      <t xml:space="preserve"> </t>
    </r>
    <r>
      <rPr>
        <sz val="8"/>
        <rFont val="맑은 고딕"/>
        <family val="3"/>
        <charset val="129"/>
      </rPr>
      <t>장학금</t>
    </r>
    <r>
      <rPr>
        <sz val="8"/>
        <rFont val="Calibri"/>
        <family val="2"/>
      </rPr>
      <t>(</t>
    </r>
    <r>
      <rPr>
        <sz val="8"/>
        <rFont val="맑은 고딕"/>
        <family val="3"/>
        <charset val="129"/>
      </rPr>
      <t>서병근</t>
    </r>
    <r>
      <rPr>
        <sz val="8"/>
        <rFont val="Calibri"/>
        <family val="2"/>
      </rPr>
      <t xml:space="preserve"> </t>
    </r>
    <r>
      <rPr>
        <sz val="8"/>
        <rFont val="맑은 고딕"/>
        <family val="3"/>
        <charset val="129"/>
      </rPr>
      <t>외</t>
    </r>
    <r>
      <rPr>
        <sz val="8"/>
        <rFont val="Calibri"/>
        <family val="2"/>
      </rPr>
      <t xml:space="preserve"> 12</t>
    </r>
    <r>
      <rPr>
        <sz val="8"/>
        <rFont val="맑은 고딕"/>
        <family val="3"/>
        <charset val="129"/>
      </rPr>
      <t>명</t>
    </r>
    <r>
      <rPr>
        <sz val="8"/>
        <rFont val="Calibri"/>
        <family val="2"/>
      </rPr>
      <t>)</t>
    </r>
    <phoneticPr fontId="15" type="noConversion"/>
  </si>
  <si>
    <r>
      <rPr>
        <sz val="8"/>
        <rFont val="맑은 고딕"/>
        <family val="3"/>
        <charset val="129"/>
      </rPr>
      <t>동서석유지원사업</t>
    </r>
    <phoneticPr fontId="44" type="noConversion"/>
  </si>
  <si>
    <r>
      <rPr>
        <sz val="8"/>
        <rFont val="맑은 고딕"/>
        <family val="3"/>
      </rPr>
      <t>인색개선사업</t>
    </r>
    <phoneticPr fontId="44" type="noConversion"/>
  </si>
  <si>
    <r>
      <rPr>
        <sz val="8"/>
        <rFont val="맑은 고딕"/>
        <family val="3"/>
        <charset val="129"/>
      </rPr>
      <t>골든타입사업</t>
    </r>
    <phoneticPr fontId="15" type="noConversion"/>
  </si>
  <si>
    <r>
      <t>21</t>
    </r>
    <r>
      <rPr>
        <sz val="8"/>
        <rFont val="맑은 고딕"/>
        <family val="3"/>
        <charset val="129"/>
      </rPr>
      <t>고려아연지원사업</t>
    </r>
    <phoneticPr fontId="15" type="noConversion"/>
  </si>
  <si>
    <r>
      <t>20</t>
    </r>
    <r>
      <rPr>
        <sz val="8"/>
        <rFont val="맑은 고딕"/>
        <family val="3"/>
        <charset val="129"/>
      </rPr>
      <t>고려아연지원사업</t>
    </r>
    <phoneticPr fontId="15" type="noConversion"/>
  </si>
  <si>
    <r>
      <t>S-oil</t>
    </r>
    <r>
      <rPr>
        <sz val="8"/>
        <rFont val="맑은 고딕"/>
        <family val="3"/>
        <charset val="129"/>
      </rPr>
      <t>지원사업</t>
    </r>
    <phoneticPr fontId="15" type="noConversion"/>
  </si>
  <si>
    <r>
      <rPr>
        <sz val="8"/>
        <rFont val="Dotumche"/>
        <family val="3"/>
        <charset val="129"/>
      </rPr>
      <t>재가복지</t>
    </r>
  </si>
  <si>
    <r>
      <rPr>
        <sz val="8"/>
        <rFont val="Dotumche"/>
        <family val="3"/>
        <charset val="129"/>
      </rPr>
      <t>방역용고글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>3</t>
    </r>
    <r>
      <rPr>
        <sz val="8"/>
        <rFont val="Dotumche"/>
        <family val="3"/>
        <charset val="129"/>
      </rPr>
      <t>종</t>
    </r>
    <r>
      <rPr>
        <sz val="8"/>
        <rFont val="Calibri"/>
        <family val="2"/>
      </rPr>
      <t xml:space="preserve"> 2,000,000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</si>
  <si>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후원판넬</t>
    </r>
    <r>
      <rPr>
        <sz val="8"/>
        <rFont val="Calibri"/>
        <family val="2"/>
      </rPr>
      <t>(600*400) 33,000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개</t>
    </r>
    <phoneticPr fontId="15" type="noConversion"/>
  </si>
  <si>
    <r>
      <rPr>
        <sz val="8"/>
        <rFont val="Dotumche"/>
        <family val="3"/>
        <charset val="129"/>
      </rPr>
      <t>지역사회자원개발</t>
    </r>
  </si>
  <si>
    <r>
      <rPr>
        <sz val="8"/>
        <rFont val="Dotumche"/>
        <family val="3"/>
        <charset val="129"/>
      </rPr>
      <t>평가회의비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과일도시락</t>
    </r>
    <r>
      <rPr>
        <sz val="8"/>
        <rFont val="Calibri"/>
        <family val="2"/>
      </rPr>
      <t xml:space="preserve"> 7,000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*12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=84,000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</si>
  <si>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상담사례관리</t>
    </r>
    <phoneticPr fontId="15" type="noConversion"/>
  </si>
  <si>
    <r>
      <rPr>
        <sz val="8"/>
        <rFont val="Dotumche"/>
        <family val="3"/>
        <charset val="129"/>
      </rPr>
      <t>장학금</t>
    </r>
    <r>
      <rPr>
        <sz val="8"/>
        <rFont val="Calibri"/>
        <family val="2"/>
      </rPr>
      <t xml:space="preserve"> 1,000,000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명</t>
    </r>
    <phoneticPr fontId="15" type="noConversion"/>
  </si>
  <si>
    <r>
      <rPr>
        <sz val="8"/>
        <rFont val="Dotumche"/>
        <family val="3"/>
        <charset val="129"/>
      </rPr>
      <t>재가복지</t>
    </r>
    <phoneticPr fontId="15" type="noConversion"/>
  </si>
  <si>
    <r>
      <rPr>
        <sz val="8"/>
        <rFont val="Dotumche"/>
        <family val="3"/>
        <charset val="129"/>
      </rPr>
      <t>파마약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>1</t>
    </r>
    <r>
      <rPr>
        <sz val="8"/>
        <rFont val="Dotumche"/>
        <family val="3"/>
        <charset val="129"/>
      </rPr>
      <t>종</t>
    </r>
    <r>
      <rPr>
        <sz val="8"/>
        <rFont val="Calibri"/>
        <family val="2"/>
      </rPr>
      <t xml:space="preserve"> 135,000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</si>
  <si>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현수막</t>
    </r>
    <r>
      <rPr>
        <sz val="8"/>
        <rFont val="Calibri"/>
        <family val="2"/>
      </rPr>
      <t>(3000*700) 35,000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개</t>
    </r>
    <phoneticPr fontId="15" type="noConversion"/>
  </si>
  <si>
    <r>
      <rPr>
        <sz val="8"/>
        <rFont val="Dotumche"/>
        <family val="3"/>
        <charset val="129"/>
      </rPr>
      <t>사회심리재활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</si>
  <si>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*12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=120,000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</si>
  <si>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박미소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>2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 xml:space="preserve"> 20,000*1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</si>
  <si>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공사비</t>
    </r>
    <r>
      <rPr>
        <sz val="8"/>
        <rFont val="Calibri"/>
        <family val="2"/>
      </rPr>
      <t xml:space="preserve"> 3,630,000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</si>
  <si>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110,000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*4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=440,000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</si>
  <si>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*7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=350,000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</si>
  <si>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*3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=150,000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</si>
  <si>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디퓨저</t>
    </r>
    <r>
      <rPr>
        <sz val="8"/>
        <rFont val="Calibri"/>
        <family val="2"/>
      </rPr>
      <t xml:space="preserve"> 10,900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</si>
  <si>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씽크대물막이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외</t>
    </r>
    <r>
      <rPr>
        <sz val="8"/>
        <rFont val="Calibri"/>
        <family val="2"/>
      </rPr>
      <t>1</t>
    </r>
    <r>
      <rPr>
        <sz val="8"/>
        <rFont val="Dotumche"/>
        <family val="3"/>
        <charset val="129"/>
      </rPr>
      <t>종</t>
    </r>
    <r>
      <rPr>
        <sz val="8"/>
        <rFont val="Calibri"/>
        <family val="2"/>
      </rPr>
      <t xml:space="preserve"> 21,800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</si>
  <si>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다과비</t>
    </r>
    <r>
      <rPr>
        <sz val="8"/>
        <rFont val="Calibri"/>
        <family val="2"/>
      </rPr>
      <t xml:space="preserve"> 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*16</t>
    </r>
    <r>
      <rPr>
        <sz val="8"/>
        <rFont val="Dotumche"/>
        <family val="3"/>
        <charset val="129"/>
      </rPr>
      <t>개</t>
    </r>
    <r>
      <rPr>
        <sz val="8"/>
        <rFont val="Calibri"/>
        <family val="2"/>
      </rPr>
      <t>=80,0000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</si>
  <si>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멘토링지원사업</t>
    </r>
    <phoneticPr fontId="15" type="noConversion"/>
  </si>
  <si>
    <r>
      <rPr>
        <sz val="8"/>
        <rFont val="Dotumche"/>
        <family val="3"/>
        <charset val="129"/>
      </rPr>
      <t>현수막</t>
    </r>
    <r>
      <rPr>
        <sz val="8"/>
        <rFont val="Calibri"/>
        <family val="2"/>
      </rPr>
      <t xml:space="preserve"> 33,000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</si>
  <si>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*9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=450,000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</si>
  <si>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*4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</si>
  <si>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후원판넬제작</t>
    </r>
    <r>
      <rPr>
        <sz val="8"/>
        <rFont val="Calibri"/>
        <family val="2"/>
      </rPr>
      <t xml:space="preserve"> 33,000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</si>
  <si>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*9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</si>
  <si>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정보화교육지원사업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</si>
  <si>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*14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=280,000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</si>
  <si>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음료</t>
    </r>
    <r>
      <rPr>
        <sz val="8"/>
        <rFont val="Calibri"/>
        <family val="2"/>
      </rPr>
      <t xml:space="preserve"> 65,000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r>
      <rPr>
        <sz val="8"/>
        <rFont val="Calibri"/>
        <family val="2"/>
      </rPr>
      <t>=65,000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</si>
  <si>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상품권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r>
      <rPr>
        <sz val="8"/>
        <rFont val="Calibri"/>
        <family val="2"/>
      </rPr>
      <t>=20,000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</si>
  <si>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현수막</t>
    </r>
    <r>
      <rPr>
        <sz val="8"/>
        <rFont val="Calibri"/>
        <family val="2"/>
      </rPr>
      <t xml:space="preserve"> 105,000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</si>
  <si>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*5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=250,000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</si>
  <si>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*13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=260,000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</si>
  <si>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*5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=100,000</t>
    </r>
    <r>
      <rPr>
        <sz val="8"/>
        <rFont val="Dotumche"/>
        <family val="3"/>
        <charset val="129"/>
      </rPr>
      <t>원</t>
    </r>
    <phoneticPr fontId="15" type="noConversion"/>
  </si>
  <si>
    <r>
      <t>100,000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*20</t>
    </r>
    <r>
      <rPr>
        <sz val="8"/>
        <rFont val="Dotumche"/>
        <family val="3"/>
        <charset val="129"/>
      </rPr>
      <t>채</t>
    </r>
    <r>
      <rPr>
        <sz val="8"/>
        <rFont val="Calibri"/>
        <family val="2"/>
      </rPr>
      <t>=2,000,000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</si>
  <si>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*2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=100,000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</si>
  <si>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50,000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회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</si>
  <si>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회</t>
    </r>
    <phoneticPr fontId="15" type="noConversion"/>
  </si>
  <si>
    <r>
      <rPr>
        <sz val="8"/>
        <rFont val="Dotumche"/>
        <family val="3"/>
        <charset val="129"/>
      </rPr>
      <t>정보화교육</t>
    </r>
    <phoneticPr fontId="15" type="noConversion"/>
  </si>
  <si>
    <r>
      <rPr>
        <sz val="8"/>
        <rFont val="Dotumche"/>
        <family val="3"/>
        <charset val="129"/>
      </rPr>
      <t>체험비</t>
    </r>
    <r>
      <rPr>
        <sz val="8"/>
        <rFont val="Calibri"/>
        <family val="2"/>
      </rPr>
      <t xml:space="preserve"> 480,000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</si>
  <si>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</si>
  <si>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회의비</t>
    </r>
    <r>
      <rPr>
        <sz val="8"/>
        <rFont val="Calibri"/>
        <family val="2"/>
      </rPr>
      <t xml:space="preserve"> 10,000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*10</t>
    </r>
    <r>
      <rPr>
        <sz val="8"/>
        <rFont val="Dotumche"/>
        <family val="3"/>
        <charset val="129"/>
      </rPr>
      <t>명</t>
    </r>
    <r>
      <rPr>
        <sz val="8"/>
        <rFont val="Calibri"/>
        <family val="2"/>
      </rPr>
      <t>=100,000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</si>
  <si>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다과</t>
    </r>
    <r>
      <rPr>
        <sz val="8"/>
        <rFont val="Calibri"/>
        <family val="2"/>
      </rPr>
      <t xml:space="preserve"> 30,000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r>
      <rPr>
        <sz val="8"/>
        <rFont val="Calibri"/>
        <family val="2"/>
      </rPr>
      <t>=30,000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</si>
  <si>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*12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=240,000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</si>
  <si>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*3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=60,000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</si>
  <si>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강사비</t>
    </r>
    <r>
      <rPr>
        <sz val="8"/>
        <rFont val="Calibri"/>
        <family val="2"/>
      </rPr>
      <t xml:space="preserve"> 20,000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*9</t>
    </r>
    <r>
      <rPr>
        <sz val="8"/>
        <rFont val="Dotumche"/>
        <family val="3"/>
        <charset val="129"/>
      </rPr>
      <t>회</t>
    </r>
    <r>
      <rPr>
        <sz val="8"/>
        <rFont val="Calibri"/>
        <family val="2"/>
      </rPr>
      <t>=180,000</t>
    </r>
    <r>
      <rPr>
        <sz val="8"/>
        <rFont val="Dotumche"/>
        <family val="3"/>
        <charset val="129"/>
      </rPr>
      <t>원</t>
    </r>
    <phoneticPr fontId="15" type="noConversion"/>
  </si>
  <si>
    <r>
      <rPr>
        <sz val="8"/>
        <rFont val="Dotumche"/>
        <family val="3"/>
        <charset val="129"/>
      </rPr>
      <t>점자라벨기외</t>
    </r>
    <r>
      <rPr>
        <sz val="8"/>
        <rFont val="Calibri"/>
        <family val="2"/>
      </rPr>
      <t>1</t>
    </r>
    <r>
      <rPr>
        <sz val="8"/>
        <rFont val="Dotumche"/>
        <family val="3"/>
        <charset val="129"/>
      </rPr>
      <t>종</t>
    </r>
    <r>
      <rPr>
        <sz val="8"/>
        <rFont val="Calibri"/>
        <family val="2"/>
      </rPr>
      <t xml:space="preserve"> 1,222,000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식</t>
    </r>
    <phoneticPr fontId="15" type="noConversion"/>
  </si>
  <si>
    <r>
      <rPr>
        <sz val="8"/>
        <rFont val="Dotumche"/>
        <family val="3"/>
        <charset val="129"/>
      </rPr>
      <t>모텍스</t>
    </r>
    <r>
      <rPr>
        <sz val="8"/>
        <rFont val="Calibri"/>
        <family val="2"/>
      </rPr>
      <t xml:space="preserve"> </t>
    </r>
    <r>
      <rPr>
        <sz val="8"/>
        <rFont val="Dotumche"/>
        <family val="3"/>
        <charset val="129"/>
      </rPr>
      <t>점자용지</t>
    </r>
    <r>
      <rPr>
        <sz val="8"/>
        <rFont val="Calibri"/>
        <family val="2"/>
      </rPr>
      <t xml:space="preserve"> 68,000</t>
    </r>
    <r>
      <rPr>
        <sz val="8"/>
        <rFont val="Dotumche"/>
        <family val="3"/>
        <charset val="129"/>
      </rPr>
      <t>원</t>
    </r>
    <r>
      <rPr>
        <sz val="8"/>
        <rFont val="Calibri"/>
        <family val="2"/>
      </rPr>
      <t>*1</t>
    </r>
    <r>
      <rPr>
        <sz val="8"/>
        <rFont val="Dotumche"/>
        <family val="3"/>
        <charset val="129"/>
      </rPr>
      <t>세트</t>
    </r>
    <phoneticPr fontId="15" type="noConversion"/>
  </si>
  <si>
    <t>- 체력단련실유지비, 이미용서비스</t>
    <phoneticPr fontId="15" type="noConversion"/>
  </si>
  <si>
    <t>통합사례회의,사례관리지역자원,지원계획회의</t>
    <phoneticPr fontId="15" type="noConversion"/>
  </si>
  <si>
    <t>체력단련실유지비, 이미용서비스</t>
    <phoneticPr fontId="15" type="noConversion"/>
  </si>
  <si>
    <t>장학금,경제생활지원(결연후원,일시후원금품지원,동절기지원) 전화모니터링,방문이미용 운영</t>
    <phoneticPr fontId="15" type="noConversion"/>
  </si>
  <si>
    <t>기초재활(초급점자,중급점자,보행),재활교육간담회,자립지원(매너,동료상담가양성,동료멘토링)</t>
    <phoneticPr fontId="15" type="noConversion"/>
  </si>
  <si>
    <t>스포츠지원(밴딩필라테스,국선도,실버국선도,건강걷기,라인댄스, 등산,탁구),
문화여가지원(노래,하모니카(초급,중급),북난타(초급,중급),우쿨렐레,토탈공예,요리,목공예,민요)</t>
    <phoneticPr fontId="15" type="noConversion"/>
  </si>
  <si>
    <t>헬스키퍼파견장,헬스키퍼직무교육,건강지압안마실  운영,적합직종강사인력양성훈련(정보화,점자,스마트기기교육)</t>
    <phoneticPr fontId="15" type="noConversion"/>
  </si>
  <si>
    <t>가족기능강화(힐링캠프,당사자및주변인인식개선,부모교육,비대면토탈공예)
자조모임(이용자참여위원회,동아리활동지원),
일상적권익옹호(권익옹호교육,편의시설점검)</t>
    <phoneticPr fontId="15" type="noConversion"/>
  </si>
  <si>
    <t>인쇄실운영(점역인쇄,시정뉴스 제작,관리),
대체자료제작,녹음실 운영,보조공학기기(대여,관리,교육),생활용품판매,음성정보서비스관리</t>
    <phoneticPr fontId="15" type="noConversion"/>
  </si>
  <si>
    <t>꽃차소믈리에 외</t>
    <phoneticPr fontId="15" type="noConversion"/>
  </si>
  <si>
    <t>- 가족기능강화(힐링캠프,당사자및주변인인식개선,부모교육,비대면
  토탈공예),자조모임(이용자참여위원회,동아리활동지원),
  일상적권익옹호(권익옹호교육,편의시설점검)</t>
    <phoneticPr fontId="15" type="noConversion"/>
  </si>
  <si>
    <t>사회교육(개관18주년행사,한가위대잔치,실습지도,이용자교육), 지역사회교류사업(지역사회협약체결)
장애인식개선사업(인식개선교육,체험관운영,정안인점자교실)</t>
    <phoneticPr fontId="15" type="noConversion"/>
  </si>
  <si>
    <t>다이어트요가,온텍트요리,꽃차소물리에,노오븐홈베이킹,음악테라피,개별상담</t>
    <phoneticPr fontId="15" type="noConversion"/>
  </si>
  <si>
    <t>후원자 및 자원봉사자관리,자원봉사자교육,지역사회자원관리</t>
    <phoneticPr fontId="15" type="noConversion"/>
  </si>
  <si>
    <t>홍보사업(관보발행,홈페이지관리,SNS운영,전산정보시스템유지보수
사업안내문제작,홍보팜플렛 제작),시각장애인조기발견연계사업</t>
    <phoneticPr fontId="15" type="noConversion"/>
  </si>
  <si>
    <t>직원교육(관내,관외,사업주훈련)
직원개발(직원연수,중간관리자연수,직원능력개발)
조사사업(이용자욕구만족도조사,보행교육메뉴얼제작),운영평가</t>
    <phoneticPr fontId="15" type="noConversion"/>
  </si>
  <si>
    <t>헬스키퍼사업 인건비,간담회,운영회의비</t>
    <phoneticPr fontId="15" type="noConversion"/>
  </si>
  <si>
    <t>울주군건강도우미,멘토링지원사업,동서석유지원사업,인식개선사업,정보화교육,고려아연지원사업(21,22)골든타임사업,학습동아리지원사업,S-oil지원사업,소외계층지원사업,DB보험지원사업,산업은행지원사업</t>
    <phoneticPr fontId="15" type="noConversion"/>
  </si>
  <si>
    <t>무인경비시스템이용료,정수기렌탈료,주차료,
신문구독료,사무용품 및 집기구입비,프린트토너,복사용지구입,소모품구입,청소용품구입,자판기재료구입,각종수수료,복합기대여,회계사무소수수료,차류구입,종량제봉투구입,코로나19 방역물품구입비,퇴직적립충당금 수수료(2020)</t>
    <phoneticPr fontId="15" type="noConversion"/>
  </si>
  <si>
    <t>2020년 시도보조금 잔액 반환금(14,052,742원)</t>
    <phoneticPr fontId="15" type="noConversion"/>
  </si>
  <si>
    <t>꽃다발구입,격려품,인센티브,단체복구입 외</t>
    <phoneticPr fontId="15" type="noConversion"/>
  </si>
  <si>
    <t>모니터,노트북,문서세단기,업무용 PC구입</t>
    <phoneticPr fontId="15" type="noConversion"/>
  </si>
  <si>
    <t>식당후드덕트,복지관방역,정화조청소,시설자재,출장비,수리비,  물탱크청소,보일정기점검,냉난방기종합세척,복지관소화기구입비,승강기유지관리비,
소방알람밸브교체(전층),벽체방수공사</t>
    <phoneticPr fontId="15" type="noConversion"/>
  </si>
  <si>
    <t xml:space="preserve">- 식당후드덕트,복지관방역,정화조청소,시설자재,출장비,수리비,
  물탱크청소,보일정기점검,냉난방기종합세척,복지관소화기구입비,
  승강기유지관리비,소방알람밸브교체(전층),벽체방수공사  </t>
    <phoneticPr fontId="15" type="noConversion"/>
  </si>
  <si>
    <t>이미용실 환경개선</t>
    <phoneticPr fontId="15" type="noConversion"/>
  </si>
  <si>
    <t>(2021년 12월 31일 현재)</t>
    <phoneticPr fontId="15" type="noConversion"/>
  </si>
  <si>
    <t>(4) 2021. 12. 31. 현재 퇴직금 추계액</t>
    <phoneticPr fontId="15" type="noConversion"/>
  </si>
  <si>
    <t>(2) 2021년도 퇴직금 지급내역</t>
    <phoneticPr fontId="15" type="noConversion"/>
  </si>
  <si>
    <t>(3) 2021년도 개인별 적립내역</t>
    <phoneticPr fontId="15" type="noConversion"/>
  </si>
  <si>
    <t>임수현</t>
    <phoneticPr fontId="15" type="noConversion"/>
  </si>
  <si>
    <t>스마트안면 발열체크기</t>
    <phoneticPr fontId="15" type="noConversion"/>
  </si>
  <si>
    <t>출입구</t>
    <phoneticPr fontId="15" type="noConversion"/>
  </si>
  <si>
    <t>1,380,000*1대</t>
    <phoneticPr fontId="15" type="noConversion"/>
  </si>
  <si>
    <t>스모그머신(소독기)</t>
    <phoneticPr fontId="15" type="noConversion"/>
  </si>
  <si>
    <t>2,980,000*1대</t>
    <phoneticPr fontId="15" type="noConversion"/>
  </si>
  <si>
    <t>태블릿pc</t>
    <phoneticPr fontId="15" type="noConversion"/>
  </si>
  <si>
    <t>1,000,000*1대</t>
    <phoneticPr fontId="15" type="noConversion"/>
  </si>
  <si>
    <t>노트북(lg)</t>
    <phoneticPr fontId="15" type="noConversion"/>
  </si>
  <si>
    <t>2,000,000*1대</t>
    <phoneticPr fontId="15" type="noConversion"/>
  </si>
  <si>
    <t>모니터(lg24인치)</t>
    <phoneticPr fontId="15" type="noConversion"/>
  </si>
  <si>
    <t>200,000*4대</t>
    <phoneticPr fontId="15" type="noConversion"/>
  </si>
  <si>
    <t>휴대폰(갤럭시s21)</t>
    <phoneticPr fontId="15" type="noConversion"/>
  </si>
  <si>
    <t>849,000*2대</t>
    <phoneticPr fontId="15" type="noConversion"/>
  </si>
  <si>
    <t>갤럭시 탭(s7)</t>
    <phoneticPr fontId="15" type="noConversion"/>
  </si>
  <si>
    <t>730,000*2대</t>
    <phoneticPr fontId="15" type="noConversion"/>
  </si>
  <si>
    <t>아이폰(se2020)</t>
    <phoneticPr fontId="15" type="noConversion"/>
  </si>
  <si>
    <t>550,000*4대</t>
    <phoneticPr fontId="15" type="noConversion"/>
  </si>
  <si>
    <t>점자라벨기기(식스닷)</t>
    <phoneticPr fontId="15" type="noConversion"/>
  </si>
  <si>
    <t>1,200,000*1대</t>
    <phoneticPr fontId="15" type="noConversion"/>
  </si>
  <si>
    <t>문서세단기</t>
    <phoneticPr fontId="15" type="noConversion"/>
  </si>
  <si>
    <t>788,000*1대</t>
    <phoneticPr fontId="15" type="noConversion"/>
  </si>
  <si>
    <t>업무차량(스타리아)</t>
    <phoneticPr fontId="15" type="noConversion"/>
  </si>
  <si>
    <t>32,840,000*1대</t>
    <phoneticPr fontId="15" type="noConversion"/>
  </si>
  <si>
    <t>업무용pc</t>
    <phoneticPr fontId="15" type="noConversion"/>
  </si>
  <si>
    <t>698,000*1대</t>
    <phoneticPr fontId="15" type="noConversion"/>
  </si>
  <si>
    <t>기본재산 수입명세서(2021년)</t>
    <phoneticPr fontId="15" type="noConversion"/>
  </si>
  <si>
    <t>DB
(21.2.2해지)</t>
    <phoneticPr fontId="15" type="noConversion"/>
  </si>
  <si>
    <t>376-01-026276</t>
    <phoneticPr fontId="15" type="noConversion"/>
  </si>
  <si>
    <t>황혜영</t>
    <phoneticPr fontId="15" type="noConversion"/>
  </si>
  <si>
    <t>문성혜</t>
    <phoneticPr fontId="15" type="noConversion"/>
  </si>
  <si>
    <t>김한나</t>
    <phoneticPr fontId="15" type="noConversion"/>
  </si>
  <si>
    <t>㈜새*</t>
    <phoneticPr fontId="15" type="noConversion"/>
  </si>
  <si>
    <t>가*미</t>
  </si>
  <si>
    <t>강*준</t>
  </si>
  <si>
    <t>강*인</t>
  </si>
  <si>
    <t>권*영</t>
  </si>
  <si>
    <t>길*희</t>
  </si>
  <si>
    <t>김*모</t>
  </si>
  <si>
    <t>김*우</t>
  </si>
  <si>
    <t>김*수</t>
  </si>
  <si>
    <t>김*연</t>
  </si>
  <si>
    <t>김*자</t>
  </si>
  <si>
    <t>김*규</t>
  </si>
  <si>
    <t>김*선</t>
  </si>
  <si>
    <t>김*진</t>
  </si>
  <si>
    <t>김*련</t>
  </si>
  <si>
    <t>김*제</t>
  </si>
  <si>
    <t>김*</t>
  </si>
  <si>
    <t>김*희</t>
  </si>
  <si>
    <t>김*식</t>
  </si>
  <si>
    <t>김*찬</t>
  </si>
  <si>
    <t>김*영</t>
  </si>
  <si>
    <t>김*남</t>
  </si>
  <si>
    <t>김*나</t>
  </si>
  <si>
    <t>김*숙</t>
  </si>
  <si>
    <t>문*구</t>
  </si>
  <si>
    <t>문*택</t>
  </si>
  <si>
    <t>민*정</t>
  </si>
  <si>
    <t>박*균</t>
  </si>
  <si>
    <t>박*성</t>
  </si>
  <si>
    <t>빅*태</t>
  </si>
  <si>
    <t>박*자</t>
  </si>
  <si>
    <t>박*덕</t>
  </si>
  <si>
    <t>박*훈</t>
  </si>
  <si>
    <t>배*숙</t>
  </si>
  <si>
    <t>백*학</t>
  </si>
  <si>
    <t>봉*영</t>
  </si>
  <si>
    <t>성*숙</t>
  </si>
  <si>
    <t>손*숙</t>
  </si>
  <si>
    <t>송*숙</t>
  </si>
  <si>
    <t>신*현</t>
  </si>
  <si>
    <t>신*강</t>
  </si>
  <si>
    <t>아*하</t>
  </si>
  <si>
    <t>안*준</t>
  </si>
  <si>
    <t>양*형</t>
  </si>
  <si>
    <t>엄*옥</t>
  </si>
  <si>
    <t>엄*미</t>
  </si>
  <si>
    <t>엄*아</t>
  </si>
  <si>
    <t>오*미</t>
  </si>
  <si>
    <t>왕*영</t>
  </si>
  <si>
    <t>우*현</t>
  </si>
  <si>
    <t>유*나</t>
  </si>
  <si>
    <t>유*국</t>
  </si>
  <si>
    <t>유*환</t>
  </si>
  <si>
    <t>유*재</t>
  </si>
  <si>
    <t>윤*현</t>
  </si>
  <si>
    <t>윤*영</t>
  </si>
  <si>
    <t>이*옥</t>
  </si>
  <si>
    <t>이*허</t>
  </si>
  <si>
    <t>이*희</t>
  </si>
  <si>
    <t>이*욱</t>
  </si>
  <si>
    <t>이*직</t>
  </si>
  <si>
    <t>이*린</t>
  </si>
  <si>
    <t>이*주</t>
  </si>
  <si>
    <t>이*숙</t>
  </si>
  <si>
    <t>이*훈</t>
  </si>
  <si>
    <t>임*희</t>
  </si>
  <si>
    <t>임*례</t>
  </si>
  <si>
    <t>임*숙</t>
  </si>
  <si>
    <t>장*두</t>
  </si>
  <si>
    <t>장*재</t>
  </si>
  <si>
    <t>정*숙</t>
  </si>
  <si>
    <t>정*희</t>
  </si>
  <si>
    <t>정*현</t>
  </si>
  <si>
    <t>정*정</t>
  </si>
  <si>
    <t>정*례</t>
  </si>
  <si>
    <t>조*윤</t>
  </si>
  <si>
    <t>진*영</t>
  </si>
  <si>
    <t>진*나</t>
  </si>
  <si>
    <t>채*일</t>
  </si>
  <si>
    <t>최*숙</t>
  </si>
  <si>
    <t>최*나</t>
  </si>
  <si>
    <t>최*희</t>
  </si>
  <si>
    <t>최*연</t>
  </si>
  <si>
    <t>하*희</t>
  </si>
  <si>
    <t>한*건</t>
  </si>
  <si>
    <t>한*이</t>
  </si>
  <si>
    <t>허*</t>
  </si>
  <si>
    <t>허*철</t>
  </si>
  <si>
    <t>허*민</t>
  </si>
  <si>
    <t>현*희</t>
  </si>
  <si>
    <t>홍*연</t>
  </si>
  <si>
    <t>K******재단</t>
    <phoneticPr fontId="15" type="noConversion"/>
  </si>
  <si>
    <t>금****학</t>
    <phoneticPr fontId="15" type="noConversion"/>
  </si>
  <si>
    <t>어*******부</t>
    <phoneticPr fontId="15" type="noConversion"/>
  </si>
  <si>
    <t>참*****획</t>
    <phoneticPr fontId="15" type="noConversion"/>
  </si>
  <si>
    <t>한***션</t>
    <phoneticPr fontId="15" type="noConversion"/>
  </si>
  <si>
    <t>황*홍</t>
  </si>
  <si>
    <t>황*영</t>
  </si>
  <si>
    <t>공***회</t>
  </si>
  <si>
    <t>공***회</t>
    <phoneticPr fontId="15" type="noConversion"/>
  </si>
  <si>
    <t>인*****원</t>
    <phoneticPr fontId="15" type="noConversion"/>
  </si>
  <si>
    <t>초**산</t>
    <phoneticPr fontId="15" type="noConversion"/>
  </si>
  <si>
    <t>한*******회</t>
    <phoneticPr fontId="15" type="noConversion"/>
  </si>
  <si>
    <t>뚜*******점</t>
  </si>
  <si>
    <t>안*******소</t>
  </si>
  <si>
    <t>수*****럽</t>
  </si>
  <si>
    <t>좋*****임</t>
  </si>
  <si>
    <t>근********사</t>
  </si>
  <si>
    <t>울*******원</t>
  </si>
  <si>
    <t>이*동</t>
  </si>
  <si>
    <t>이*호</t>
  </si>
  <si>
    <t>김*훈</t>
  </si>
  <si>
    <t>차*선</t>
  </si>
  <si>
    <t>한***********부</t>
    <phoneticPr fontId="15" type="noConversion"/>
  </si>
  <si>
    <t>최*영</t>
  </si>
  <si>
    <t>이*우</t>
  </si>
  <si>
    <t>우****(주)</t>
    <phoneticPr fontId="15" type="noConversion"/>
  </si>
  <si>
    <t>김**집</t>
    <phoneticPr fontId="15" type="noConversion"/>
  </si>
  <si>
    <t>우***(주)</t>
    <phoneticPr fontId="15" type="noConversion"/>
  </si>
  <si>
    <t>휴***브</t>
    <phoneticPr fontId="15" type="noConversion"/>
  </si>
  <si>
    <t>박*환</t>
  </si>
  <si>
    <t>황*진</t>
  </si>
  <si>
    <t>황*상</t>
  </si>
  <si>
    <t>김*성</t>
  </si>
  <si>
    <t>디***피</t>
    <phoneticPr fontId="15" type="noConversion"/>
  </si>
  <si>
    <t>이*영</t>
  </si>
  <si>
    <t>주****광</t>
    <phoneticPr fontId="15" type="noConversion"/>
  </si>
  <si>
    <t>문*혜</t>
  </si>
  <si>
    <t>남******터</t>
    <phoneticPr fontId="15" type="noConversion"/>
  </si>
  <si>
    <t>한**********부</t>
    <phoneticPr fontId="15" type="noConversion"/>
  </si>
  <si>
    <t>울****사</t>
    <phoneticPr fontId="15" type="noConversion"/>
  </si>
  <si>
    <t>한******단</t>
    <phoneticPr fontId="15" type="noConversion"/>
  </si>
  <si>
    <t>박*운</t>
  </si>
  <si>
    <t>이*화</t>
  </si>
  <si>
    <t>한**럽</t>
    <phoneticPr fontId="15" type="noConversion"/>
  </si>
  <si>
    <t>나****켓</t>
    <phoneticPr fontId="15" type="noConversion"/>
  </si>
  <si>
    <t>이*아</t>
  </si>
  <si>
    <t>울******터</t>
    <phoneticPr fontId="15" type="noConversion"/>
  </si>
  <si>
    <t>한**********(세종도서)</t>
    <phoneticPr fontId="15" type="noConversion"/>
  </si>
  <si>
    <t>남*****회</t>
    <phoneticPr fontId="15" type="noConversion"/>
  </si>
  <si>
    <t>㈜***역</t>
    <phoneticPr fontId="15" type="noConversion"/>
  </si>
  <si>
    <t>문***럭</t>
    <phoneticPr fontId="15" type="noConversion"/>
  </si>
  <si>
    <t>한******사</t>
    <phoneticPr fontId="15" type="noConversion"/>
  </si>
  <si>
    <t>농*******부</t>
    <phoneticPr fontId="15" type="noConversion"/>
  </si>
  <si>
    <t>주****원</t>
    <phoneticPr fontId="15" type="noConversion"/>
  </si>
  <si>
    <t>임*근</t>
  </si>
  <si>
    <t>하*정</t>
  </si>
  <si>
    <t>강***(***회)</t>
    <phoneticPr fontId="15" type="noConversion"/>
  </si>
  <si>
    <t>손*희</t>
  </si>
  <si>
    <t>굿***과</t>
    <phoneticPr fontId="15" type="noConversion"/>
  </si>
  <si>
    <t>문**럭</t>
    <phoneticPr fontId="15" type="noConversion"/>
  </si>
  <si>
    <t>황*성</t>
  </si>
  <si>
    <t>이*해</t>
  </si>
  <si>
    <t>박*석</t>
  </si>
  <si>
    <t>현***차</t>
    <phoneticPr fontId="15" type="noConversion"/>
  </si>
  <si>
    <t>동****학</t>
    <phoneticPr fontId="15" type="noConversion"/>
  </si>
  <si>
    <t>울*******회</t>
    <phoneticPr fontId="15" type="noConversion"/>
  </si>
  <si>
    <t>금*************장</t>
    <phoneticPr fontId="15" type="noConversion"/>
  </si>
  <si>
    <t>박*건</t>
    <phoneticPr fontId="15" type="noConversion"/>
  </si>
  <si>
    <t>아***일</t>
    <phoneticPr fontId="15" type="noConversion"/>
  </si>
  <si>
    <t>남*청</t>
    <phoneticPr fontId="15" type="noConversion"/>
  </si>
  <si>
    <t>중******합</t>
    <phoneticPr fontId="15" type="noConversion"/>
  </si>
  <si>
    <t>김*남</t>
    <phoneticPr fontId="15" type="noConversion"/>
  </si>
  <si>
    <t>맘****원</t>
    <phoneticPr fontId="15" type="noConversion"/>
  </si>
  <si>
    <t>D*********장</t>
    <phoneticPr fontId="15" type="noConversion"/>
  </si>
  <si>
    <t>우****발</t>
    <phoneticPr fontId="15" type="noConversion"/>
  </si>
  <si>
    <t>드****과</t>
    <phoneticPr fontId="15" type="noConversion"/>
  </si>
  <si>
    <t>기*태</t>
  </si>
  <si>
    <t>김*호</t>
  </si>
  <si>
    <t>정*야</t>
  </si>
  <si>
    <t>금*************장</t>
    <phoneticPr fontId="15" type="noConversion"/>
  </si>
  <si>
    <t>울*******크</t>
    <phoneticPr fontId="15" type="noConversion"/>
  </si>
  <si>
    <t>1월 재가대상자 결연후원금(차*주 외 1명)</t>
  </si>
  <si>
    <t>차*주 외 1명 100,000원*1식</t>
  </si>
  <si>
    <t>2월 재가대상자 결연후원금(차*주 외 1명)</t>
  </si>
  <si>
    <t>4월 재가대상자 결연후원금(차*주 외 1명)</t>
  </si>
  <si>
    <t>5월 재가대상자 결연후원금(차*주 외 1명)</t>
  </si>
  <si>
    <t>6월 재가대상자 결연후원금(차*주 외 1명)</t>
  </si>
  <si>
    <t>7월 재가대상자 결연후원금(차*주 외 1명)</t>
  </si>
  <si>
    <t>8월 재가대상자 결연후원금(차*주 외 1명)</t>
  </si>
  <si>
    <t>9월 재가대상자 결연후원금(차*주 외 1명)</t>
  </si>
  <si>
    <t>10월 재가대상자 결연후원금(차*주 외 1명)</t>
  </si>
  <si>
    <t>11월 재가대상자 결연후원금 지출(차*주 외 1명)</t>
  </si>
  <si>
    <t>12월 재가대상자 결연후원금 지출(차*주 외 1명)</t>
  </si>
  <si>
    <t>차*주외 1명 100,000원*1식</t>
  </si>
  <si>
    <t>1월 재가대상자 결연후원금(이*현 외 9명)</t>
  </si>
  <si>
    <t>이*현 외 9명 770,000원*1식</t>
  </si>
  <si>
    <t>2월 재가대상자 결연후원금(이*현 외 10명)</t>
  </si>
  <si>
    <t>이*현 외 10명 820,000원*1식</t>
  </si>
  <si>
    <t>3월 재가대상자 결연후원금(이*현 외 13명)</t>
  </si>
  <si>
    <t>이*현 외 13명 900,000원*1식</t>
  </si>
  <si>
    <t>4월 재가대상자 결연후원금(이*현 외 9명)</t>
  </si>
  <si>
    <t>5월 재가대상자 결연후원금(이*현 외 9명)</t>
  </si>
  <si>
    <t>6월 재가대상자 결연후원금(이*현 외 9명)</t>
  </si>
  <si>
    <t>7월 재가대상자 결연후원금(이*현 외 10명)</t>
  </si>
  <si>
    <t>8월 재가대상자 결연후원금(이*현 외 10명)</t>
  </si>
  <si>
    <t>9월 재가대상자 결연후원금(이*현 외 10명)</t>
  </si>
  <si>
    <t>10월 재가대상자 결연후원금(이*현 외 10명)</t>
  </si>
  <si>
    <t>11월 재가대상자 결연후원금 지출(이*현 외 10명)</t>
  </si>
  <si>
    <t>12월 재가대상자 결연후원금 지출(이*현 외 10명)</t>
  </si>
  <si>
    <t>4월 사진동아리 강사비(서*협)</t>
  </si>
  <si>
    <t>6월 사진동아리 강사비(서*협)</t>
  </si>
  <si>
    <t>8월 사진동아리 강사비 지출(서*협)</t>
  </si>
  <si>
    <t>9월 사진동아리 강사비(서*협)</t>
  </si>
  <si>
    <t>6월 정보화교육 보조 강사비 (박*주)</t>
  </si>
  <si>
    <t>9월 정보화교육 보조 강사비 지출(박*주)</t>
  </si>
  <si>
    <t>10월 정보화교육 보조강사비 지출(박*주)　</t>
  </si>
  <si>
    <t>11월 컴퓨터 고급 보조강사비 지출(박*주)　</t>
  </si>
  <si>
    <t>4월 볼링동아리 강사비(강*구)</t>
  </si>
  <si>
    <t>6월 볼링동아리 강사비(강*구)</t>
  </si>
  <si>
    <t>7월 볼링동아리 강사비 지출(강*구)</t>
  </si>
  <si>
    <t>8월 볼링동아리 강사비 지출(강*구)</t>
  </si>
  <si>
    <t>7월 정보화교육 보조강사비 지출(김*진)</t>
  </si>
  <si>
    <t>8월 정보화교육 보조강사비 지출(김*진)</t>
  </si>
  <si>
    <t>9월 정보화교육 보조강사비 지출(김*진)</t>
  </si>
  <si>
    <t>6월 정보화교육 보조 강사비(이*희)</t>
  </si>
  <si>
    <t>7월 정보화교욱 보조강사비 지출(이*희)</t>
  </si>
  <si>
    <t>9월 정보화교욱 보조강사비 지출(이*희)</t>
  </si>
  <si>
    <t>오픈하우스행사 평가 회의비 지출(한***션)</t>
  </si>
  <si>
    <t>강*교외 19명 200,000원*20세대=4,000,000원</t>
  </si>
  <si>
    <t>10월 정보화교육 보조강사비 지출(오*석)　</t>
  </si>
  <si>
    <t>6월 쇼다운동아리 강사비(김*애)</t>
  </si>
  <si>
    <t>7월 쇼다운동아리 강사비 지출(김*애)</t>
  </si>
  <si>
    <t>8월 쇼다운동아리 강사비 지출(김*애)</t>
  </si>
  <si>
    <t>4월 동료상담가심화교육 강사비(김*훈)</t>
  </si>
  <si>
    <t>4월 색소폰동아리 강사비(김*정)</t>
  </si>
  <si>
    <t>3월 재가대상자 결연후원금(임*연)</t>
  </si>
  <si>
    <t>임*연 500,000원*1식</t>
  </si>
  <si>
    <t>With Us(우리함께) 장학금(신*근)</t>
  </si>
  <si>
    <t>2월 재가대상자 결연후원금(손*림)</t>
  </si>
  <si>
    <t>손*림 200,000원*1식</t>
  </si>
  <si>
    <t>1월 재가대상자 결연후원금 추가(김*정 외 1명)</t>
  </si>
  <si>
    <t>김*정 외 1명 60,000원*1식</t>
  </si>
  <si>
    <t>1월 재가대상자 결연후원금 추가(김*욱)</t>
  </si>
  <si>
    <t>김*욱 50,000원*1식</t>
  </si>
  <si>
    <r>
      <rPr>
        <sz val="8"/>
        <rFont val="맑은 고딕"/>
        <family val="3"/>
        <charset val="129"/>
      </rPr>
      <t>금</t>
    </r>
    <r>
      <rPr>
        <sz val="8"/>
        <rFont val="Calibri"/>
        <family val="2"/>
      </rPr>
      <t>**********</t>
    </r>
    <r>
      <rPr>
        <sz val="8"/>
        <rFont val="맑은 고딕"/>
        <family val="3"/>
        <charset val="129"/>
      </rPr>
      <t>장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</si>
</sst>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#,##0.0_ ;[Red]\-#,##0.0\ "/>
    <numFmt numFmtId="180" formatCode="#,##0.00_ ;[Red]\-#,##0.00\ "/>
    <numFmt numFmtId="181" formatCode="m&quot;/&quot;d;@"/>
    <numFmt numFmtId="182" formatCode="_-* #,##0_-;\-* #,##0_-;_-* &quot;-&quot;_-;_-@"/>
    <numFmt numFmtId="183" formatCode="_-&quot;₩&quot;* #,##0_-;\-&quot;₩&quot;* #,##0_-;_-&quot;₩&quot;* &quot;-&quot;_-;_-@"/>
    <numFmt numFmtId="184" formatCode="mm&quot;월&quot;\ dd&quot;일&quot;"/>
    <numFmt numFmtId="185" formatCode="m&quot;/&quot;d"/>
    <numFmt numFmtId="186" formatCode="m/d"/>
  </numFmts>
  <fonts count="13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24"/>
      <name val="중고딕"/>
      <family val="3"/>
      <charset val="129"/>
    </font>
    <font>
      <sz val="11"/>
      <name val="중고딕"/>
      <family val="3"/>
      <charset val="129"/>
    </font>
    <font>
      <sz val="14"/>
      <name val="중고딕"/>
      <family val="3"/>
      <charset val="129"/>
    </font>
    <font>
      <sz val="10"/>
      <name val="중고딕"/>
      <family val="3"/>
      <charset val="129"/>
    </font>
    <font>
      <b/>
      <sz val="11"/>
      <name val="중고딕"/>
      <family val="3"/>
      <charset val="129"/>
    </font>
    <font>
      <sz val="10"/>
      <name val="돋움"/>
      <family val="3"/>
      <charset val="129"/>
    </font>
    <font>
      <sz val="9"/>
      <name val="중고딕"/>
      <family val="3"/>
      <charset val="129"/>
    </font>
    <font>
      <sz val="8"/>
      <name val="중고딕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4"/>
      <name val="중고딕"/>
      <family val="3"/>
      <charset val="129"/>
    </font>
    <font>
      <b/>
      <sz val="10"/>
      <name val="중고딕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1"/>
      <name val="돋움체"/>
      <family val="3"/>
      <charset val="129"/>
    </font>
    <font>
      <b/>
      <sz val="12"/>
      <name val="중고딕"/>
      <family val="3"/>
      <charset val="129"/>
    </font>
    <font>
      <sz val="8.5"/>
      <name val="중고딕"/>
      <family val="3"/>
      <charset val="129"/>
    </font>
    <font>
      <b/>
      <sz val="18"/>
      <name val="중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20"/>
      <name val="중고딕"/>
      <family val="3"/>
      <charset val="129"/>
    </font>
    <font>
      <b/>
      <sz val="9"/>
      <name val="중고딕"/>
      <family val="3"/>
      <charset val="129"/>
    </font>
    <font>
      <sz val="10"/>
      <name val="한양중고딕,한컴돋움"/>
      <family val="3"/>
      <charset val="129"/>
    </font>
    <font>
      <sz val="6.5"/>
      <name val="중고딕"/>
      <family val="3"/>
      <charset val="129"/>
    </font>
    <font>
      <sz val="9.5"/>
      <name val="중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6"/>
      <name val="중고딕"/>
      <family val="3"/>
      <charset val="129"/>
    </font>
    <font>
      <sz val="8"/>
      <name val="맑은 고딕"/>
      <family val="2"/>
      <charset val="129"/>
      <scheme val="minor"/>
    </font>
    <font>
      <sz val="7.5"/>
      <name val="중고딕"/>
      <family val="3"/>
      <charset val="129"/>
    </font>
    <font>
      <sz val="8"/>
      <color theme="1"/>
      <name val="돋움"/>
      <family val="3"/>
      <charset val="129"/>
    </font>
    <font>
      <sz val="6"/>
      <name val="돋움"/>
      <family val="3"/>
      <charset val="129"/>
    </font>
    <font>
      <b/>
      <sz val="8"/>
      <name val="중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3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sz val="7"/>
      <name val="중고딕"/>
      <family val="3"/>
      <charset val="129"/>
    </font>
    <font>
      <b/>
      <sz val="22"/>
      <name val="굴림체"/>
      <family val="3"/>
      <charset val="129"/>
    </font>
    <font>
      <b/>
      <sz val="24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굴림체"/>
      <family val="3"/>
      <charset val="129"/>
    </font>
    <font>
      <sz val="12"/>
      <name val="중고딕"/>
      <family val="3"/>
      <charset val="129"/>
    </font>
    <font>
      <b/>
      <sz val="20"/>
      <name val="중고딕"/>
      <family val="3"/>
      <charset val="129"/>
    </font>
    <font>
      <sz val="20"/>
      <name val="굴림"/>
      <family val="3"/>
      <charset val="129"/>
    </font>
    <font>
      <sz val="7.5"/>
      <name val="돋움체"/>
      <family val="3"/>
      <charset val="129"/>
    </font>
    <font>
      <b/>
      <sz val="12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rgb="FF000000"/>
      <name val="Dotum"/>
      <family val="3"/>
      <charset val="129"/>
    </font>
    <font>
      <b/>
      <sz val="16"/>
      <color theme="1"/>
      <name val="Dotum"/>
      <family val="3"/>
      <charset val="129"/>
    </font>
    <font>
      <sz val="11"/>
      <color theme="1"/>
      <name val="Dotum"/>
      <family val="3"/>
      <charset val="129"/>
    </font>
    <font>
      <sz val="10"/>
      <color theme="1"/>
      <name val="Dotum"/>
      <family val="3"/>
      <charset val="129"/>
    </font>
    <font>
      <sz val="11"/>
      <color rgb="FF000000"/>
      <name val="Dotum"/>
      <family val="3"/>
      <charset val="129"/>
    </font>
    <font>
      <sz val="8"/>
      <color theme="1"/>
      <name val="Dotum"/>
      <family val="3"/>
      <charset val="129"/>
    </font>
    <font>
      <sz val="11"/>
      <name val="Dotum"/>
      <family val="3"/>
      <charset val="129"/>
    </font>
    <font>
      <sz val="8"/>
      <color rgb="FF000000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rgb="FFFF0000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0"/>
      <color theme="1"/>
      <name val="Dotum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8.5"/>
      <color rgb="FFFF0000"/>
      <name val="중고딕"/>
      <family val="3"/>
      <charset val="129"/>
    </font>
    <font>
      <sz val="7"/>
      <color theme="1"/>
      <name val="굴림체"/>
      <family val="3"/>
      <charset val="129"/>
    </font>
    <font>
      <sz val="7.5"/>
      <color theme="1"/>
      <name val="굴림체"/>
      <family val="3"/>
      <charset val="129"/>
    </font>
    <font>
      <sz val="8.5"/>
      <color theme="1"/>
      <name val="중고딕"/>
      <family val="3"/>
      <charset val="129"/>
    </font>
    <font>
      <sz val="11"/>
      <color theme="1"/>
      <name val="중고딕"/>
      <family val="3"/>
      <charset val="129"/>
    </font>
    <font>
      <sz val="7.9"/>
      <name val="중고딕"/>
      <family val="3"/>
      <charset val="129"/>
    </font>
    <font>
      <sz val="10"/>
      <color theme="1"/>
      <name val="중고딕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8"/>
      <name val="굴림체"/>
      <family val="3"/>
      <charset val="129"/>
    </font>
    <font>
      <b/>
      <sz val="12"/>
      <name val="Gulim"/>
      <family val="3"/>
      <charset val="129"/>
    </font>
    <font>
      <sz val="11"/>
      <name val="Gulim"/>
      <family val="3"/>
      <charset val="129"/>
    </font>
    <font>
      <sz val="10"/>
      <name val="Gulim"/>
      <family val="3"/>
      <charset val="129"/>
    </font>
    <font>
      <sz val="7"/>
      <name val="Dotumche"/>
      <family val="3"/>
      <charset val="129"/>
    </font>
    <font>
      <sz val="9"/>
      <name val="Dotumche"/>
      <family val="3"/>
      <charset val="129"/>
    </font>
    <font>
      <sz val="8"/>
      <name val="Dotumche"/>
      <family val="3"/>
      <charset val="129"/>
    </font>
    <font>
      <sz val="7"/>
      <name val="Dotum"/>
      <family val="3"/>
      <charset val="129"/>
    </font>
    <font>
      <sz val="8"/>
      <name val="Dotum"/>
      <family val="3"/>
      <charset val="129"/>
    </font>
    <font>
      <sz val="9"/>
      <name val="Calibri"/>
      <family val="2"/>
    </font>
    <font>
      <sz val="11"/>
      <name val="Calibri"/>
      <family val="2"/>
    </font>
    <font>
      <sz val="9"/>
      <color rgb="FF000000"/>
      <name val="Calibri"/>
      <family val="2"/>
    </font>
    <font>
      <sz val="9"/>
      <color rgb="FF000000"/>
      <name val="Dotum"/>
      <family val="3"/>
      <charset val="129"/>
    </font>
    <font>
      <sz val="8"/>
      <name val="Calibri"/>
      <family val="2"/>
    </font>
    <font>
      <sz val="7.8"/>
      <name val="Dotumche"/>
      <family val="3"/>
      <charset val="129"/>
    </font>
    <font>
      <sz val="8"/>
      <name val="Dotumche"/>
      <family val="3"/>
    </font>
    <font>
      <sz val="7"/>
      <name val="Dotumche"/>
      <family val="3"/>
    </font>
    <font>
      <sz val="8"/>
      <name val="맑은 고딕"/>
      <family val="3"/>
      <charset val="129"/>
    </font>
    <font>
      <sz val="7.8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7"/>
      <name val="Calibri"/>
      <family val="2"/>
    </font>
    <font>
      <sz val="7.5"/>
      <name val="Calibri"/>
      <family val="2"/>
    </font>
    <font>
      <sz val="8"/>
      <name val="맑은 고딕"/>
      <family val="3"/>
    </font>
    <font>
      <sz val="7"/>
      <name val="돋움"/>
      <family val="3"/>
      <charset val="129"/>
    </font>
    <font>
      <sz val="8"/>
      <name val="Calibri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0DCC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CCCCFF"/>
        <bgColor rgb="FFCCCCFF"/>
      </patternFill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</fills>
  <borders count="2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38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4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3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0" fillId="0" borderId="0"/>
    <xf numFmtId="0" fontId="74" fillId="0" borderId="0"/>
    <xf numFmtId="41" fontId="7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70">
    <xf numFmtId="0" fontId="0" fillId="0" borderId="0" xfId="0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76" fontId="18" fillId="0" borderId="8" xfId="0" applyNumberFormat="1" applyFont="1" applyBorder="1" applyAlignment="1">
      <alignment horizontal="center" vertical="center"/>
    </xf>
    <xf numFmtId="176" fontId="18" fillId="0" borderId="9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176" fontId="18" fillId="0" borderId="14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8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7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0" xfId="10" applyFont="1"/>
    <xf numFmtId="49" fontId="27" fillId="0" borderId="0" xfId="10" applyNumberFormat="1" applyFont="1" applyAlignment="1">
      <alignment horizontal="left" vertical="center"/>
    </xf>
    <xf numFmtId="49" fontId="27" fillId="0" borderId="0" xfId="10" applyNumberFormat="1" applyFont="1" applyAlignment="1">
      <alignment horizontal="center" vertical="center"/>
    </xf>
    <xf numFmtId="49" fontId="27" fillId="0" borderId="0" xfId="10" applyNumberFormat="1" applyFont="1"/>
    <xf numFmtId="0" fontId="27" fillId="0" borderId="0" xfId="10" applyFont="1"/>
    <xf numFmtId="0" fontId="28" fillId="0" borderId="0" xfId="10" applyFont="1" applyAlignment="1">
      <alignment horizontal="center" vertical="center"/>
    </xf>
    <xf numFmtId="49" fontId="28" fillId="2" borderId="16" xfId="10" applyNumberFormat="1" applyFont="1" applyFill="1" applyBorder="1" applyAlignment="1">
      <alignment horizontal="center" vertical="center"/>
    </xf>
    <xf numFmtId="49" fontId="28" fillId="2" borderId="17" xfId="10" applyNumberFormat="1" applyFont="1" applyFill="1" applyBorder="1" applyAlignment="1">
      <alignment horizontal="center" vertical="center"/>
    </xf>
    <xf numFmtId="179" fontId="28" fillId="2" borderId="20" xfId="10" applyNumberFormat="1" applyFont="1" applyFill="1" applyBorder="1" applyAlignment="1">
      <alignment horizontal="center" vertical="center"/>
    </xf>
    <xf numFmtId="49" fontId="23" fillId="0" borderId="21" xfId="10" applyNumberFormat="1" applyFont="1" applyBorder="1" applyAlignment="1">
      <alignment horizontal="left" vertical="center"/>
    </xf>
    <xf numFmtId="0" fontId="20" fillId="0" borderId="0" xfId="10" applyFont="1" applyAlignment="1">
      <alignment horizontal="center" vertical="center"/>
    </xf>
    <xf numFmtId="49" fontId="20" fillId="0" borderId="3" xfId="10" applyNumberFormat="1" applyFont="1" applyBorder="1" applyAlignment="1">
      <alignment horizontal="center" vertical="center"/>
    </xf>
    <xf numFmtId="49" fontId="20" fillId="0" borderId="4" xfId="10" applyNumberFormat="1" applyFont="1" applyBorder="1" applyAlignment="1">
      <alignment horizontal="center" vertical="center"/>
    </xf>
    <xf numFmtId="49" fontId="23" fillId="0" borderId="22" xfId="10" applyNumberFormat="1" applyFont="1" applyBorder="1" applyAlignment="1">
      <alignment horizontal="left" vertical="center"/>
    </xf>
    <xf numFmtId="49" fontId="23" fillId="0" borderId="23" xfId="10" applyNumberFormat="1" applyFont="1" applyBorder="1" applyAlignment="1">
      <alignment horizontal="left" vertical="center"/>
    </xf>
    <xf numFmtId="49" fontId="23" fillId="0" borderId="24" xfId="10" applyNumberFormat="1" applyFont="1" applyBorder="1" applyAlignment="1">
      <alignment horizontal="left" vertical="center" wrapText="1"/>
    </xf>
    <xf numFmtId="178" fontId="27" fillId="0" borderId="0" xfId="10" applyNumberFormat="1" applyFont="1" applyAlignment="1">
      <alignment vertical="center"/>
    </xf>
    <xf numFmtId="179" fontId="27" fillId="0" borderId="0" xfId="10" applyNumberFormat="1" applyFont="1" applyAlignment="1">
      <alignment vertical="center"/>
    </xf>
    <xf numFmtId="178" fontId="18" fillId="0" borderId="0" xfId="10" applyNumberFormat="1" applyFont="1" applyAlignment="1">
      <alignment vertical="center"/>
    </xf>
    <xf numFmtId="179" fontId="18" fillId="0" borderId="0" xfId="10" applyNumberFormat="1" applyFont="1" applyAlignment="1">
      <alignment vertical="center"/>
    </xf>
    <xf numFmtId="0" fontId="18" fillId="0" borderId="0" xfId="10" applyFont="1" applyAlignment="1">
      <alignment horizontal="right" vertical="center"/>
    </xf>
    <xf numFmtId="178" fontId="28" fillId="2" borderId="20" xfId="10" applyNumberFormat="1" applyFont="1" applyFill="1" applyBorder="1" applyAlignment="1">
      <alignment horizontal="center" vertical="center"/>
    </xf>
    <xf numFmtId="178" fontId="20" fillId="3" borderId="26" xfId="10" applyNumberFormat="1" applyFont="1" applyFill="1" applyBorder="1" applyAlignment="1">
      <alignment vertical="center" wrapText="1"/>
    </xf>
    <xf numFmtId="180" fontId="20" fillId="3" borderId="11" xfId="10" applyNumberFormat="1" applyFont="1" applyFill="1" applyBorder="1" applyAlignment="1">
      <alignment vertical="center"/>
    </xf>
    <xf numFmtId="178" fontId="20" fillId="4" borderId="2" xfId="10" applyNumberFormat="1" applyFont="1" applyFill="1" applyBorder="1" applyAlignment="1">
      <alignment vertical="center" wrapText="1"/>
    </xf>
    <xf numFmtId="179" fontId="20" fillId="4" borderId="27" xfId="10" applyNumberFormat="1" applyFont="1" applyFill="1" applyBorder="1" applyAlignment="1">
      <alignment vertical="center"/>
    </xf>
    <xf numFmtId="0" fontId="20" fillId="0" borderId="0" xfId="10" applyFont="1" applyAlignment="1">
      <alignment vertical="center"/>
    </xf>
    <xf numFmtId="178" fontId="20" fillId="5" borderId="28" xfId="10" applyNumberFormat="1" applyFont="1" applyFill="1" applyBorder="1" applyAlignment="1">
      <alignment vertical="center" wrapText="1"/>
    </xf>
    <xf numFmtId="179" fontId="20" fillId="5" borderId="28" xfId="10" applyNumberFormat="1" applyFont="1" applyFill="1" applyBorder="1" applyAlignment="1">
      <alignment vertical="center"/>
    </xf>
    <xf numFmtId="179" fontId="20" fillId="0" borderId="28" xfId="10" applyNumberFormat="1" applyFont="1" applyBorder="1" applyAlignment="1">
      <alignment vertical="center"/>
    </xf>
    <xf numFmtId="49" fontId="20" fillId="0" borderId="29" xfId="10" applyNumberFormat="1" applyFont="1" applyBorder="1" applyAlignment="1">
      <alignment horizontal="left" vertical="center" wrapText="1"/>
    </xf>
    <xf numFmtId="178" fontId="20" fillId="0" borderId="28" xfId="10" applyNumberFormat="1" applyFont="1" applyBorder="1" applyAlignment="1">
      <alignment vertical="center" wrapText="1"/>
    </xf>
    <xf numFmtId="178" fontId="20" fillId="4" borderId="28" xfId="10" applyNumberFormat="1" applyFont="1" applyFill="1" applyBorder="1" applyAlignment="1">
      <alignment vertical="center" wrapText="1"/>
    </xf>
    <xf numFmtId="179" fontId="20" fillId="4" borderId="28" xfId="10" applyNumberFormat="1" applyFont="1" applyFill="1" applyBorder="1" applyAlignment="1">
      <alignment vertical="center"/>
    </xf>
    <xf numFmtId="49" fontId="20" fillId="0" borderId="30" xfId="10" applyNumberFormat="1" applyFont="1" applyBorder="1" applyAlignment="1">
      <alignment horizontal="center" vertical="center"/>
    </xf>
    <xf numFmtId="0" fontId="18" fillId="0" borderId="0" xfId="10" applyFont="1" applyAlignment="1">
      <alignment horizontal="left" vertical="center"/>
    </xf>
    <xf numFmtId="0" fontId="22" fillId="0" borderId="0" xfId="0" applyFont="1">
      <alignment vertical="center"/>
    </xf>
    <xf numFmtId="0" fontId="20" fillId="0" borderId="31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center" vertical="center"/>
    </xf>
    <xf numFmtId="176" fontId="20" fillId="0" borderId="11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4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6" fontId="20" fillId="3" borderId="7" xfId="0" applyNumberFormat="1" applyFont="1" applyFill="1" applyBorder="1" applyAlignment="1">
      <alignment horizontal="right" vertical="center"/>
    </xf>
    <xf numFmtId="176" fontId="20" fillId="3" borderId="38" xfId="0" applyNumberFormat="1" applyFont="1" applyFill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76" fontId="30" fillId="0" borderId="0" xfId="0" applyNumberFormat="1" applyFont="1" applyAlignment="1">
      <alignment horizontal="right" vertical="center"/>
    </xf>
    <xf numFmtId="0" fontId="29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176" fontId="20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left" vertical="center"/>
    </xf>
    <xf numFmtId="0" fontId="20" fillId="0" borderId="49" xfId="0" applyFont="1" applyBorder="1" applyAlignment="1">
      <alignment horizontal="center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3" borderId="37" xfId="0" applyFont="1" applyFill="1" applyBorder="1" applyAlignment="1">
      <alignment horizontal="left" vertical="center"/>
    </xf>
    <xf numFmtId="0" fontId="20" fillId="0" borderId="15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0" fontId="25" fillId="0" borderId="0" xfId="0" applyFont="1">
      <alignment vertical="center"/>
    </xf>
    <xf numFmtId="0" fontId="18" fillId="0" borderId="4" xfId="0" applyFont="1" applyBorder="1" applyAlignment="1">
      <alignment vertical="center" wrapText="1"/>
    </xf>
    <xf numFmtId="4" fontId="18" fillId="0" borderId="4" xfId="0" applyNumberFormat="1" applyFont="1" applyBorder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7" xfId="0" applyFont="1" applyBorder="1">
      <alignment vertical="center"/>
    </xf>
    <xf numFmtId="0" fontId="20" fillId="0" borderId="7" xfId="0" applyFont="1" applyBorder="1" applyAlignment="1">
      <alignment horizontal="right" vertical="center"/>
    </xf>
    <xf numFmtId="0" fontId="18" fillId="0" borderId="42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18" fillId="0" borderId="3" xfId="0" applyFont="1" applyBorder="1">
      <alignment vertical="center"/>
    </xf>
    <xf numFmtId="0" fontId="20" fillId="0" borderId="4" xfId="0" applyFont="1" applyBorder="1">
      <alignment vertical="center"/>
    </xf>
    <xf numFmtId="0" fontId="20" fillId="0" borderId="11" xfId="0" applyFont="1" applyBorder="1">
      <alignment vertical="center"/>
    </xf>
    <xf numFmtId="0" fontId="18" fillId="0" borderId="11" xfId="0" applyFont="1" applyBorder="1">
      <alignment vertical="center"/>
    </xf>
    <xf numFmtId="0" fontId="18" fillId="0" borderId="33" xfId="0" applyFont="1" applyBorder="1">
      <alignment vertical="center"/>
    </xf>
    <xf numFmtId="178" fontId="20" fillId="0" borderId="11" xfId="10" applyNumberFormat="1" applyFont="1" applyBorder="1" applyAlignment="1">
      <alignment vertical="center" wrapText="1"/>
    </xf>
    <xf numFmtId="179" fontId="20" fillId="0" borderId="11" xfId="10" applyNumberFormat="1" applyFont="1" applyBorder="1" applyAlignment="1">
      <alignment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20" fillId="0" borderId="2" xfId="0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right" vertical="center"/>
    </xf>
    <xf numFmtId="176" fontId="18" fillId="2" borderId="66" xfId="0" applyNumberFormat="1" applyFont="1" applyFill="1" applyBorder="1" applyAlignment="1">
      <alignment horizontal="right" vertical="center"/>
    </xf>
    <xf numFmtId="0" fontId="20" fillId="0" borderId="32" xfId="0" applyFont="1" applyBorder="1">
      <alignment vertical="center"/>
    </xf>
    <xf numFmtId="0" fontId="18" fillId="0" borderId="32" xfId="0" applyFont="1" applyBorder="1" applyAlignment="1">
      <alignment horizontal="center" vertical="center"/>
    </xf>
    <xf numFmtId="176" fontId="18" fillId="2" borderId="32" xfId="0" applyNumberFormat="1" applyFont="1" applyFill="1" applyBorder="1" applyAlignment="1">
      <alignment horizontal="right" vertical="center"/>
    </xf>
    <xf numFmtId="176" fontId="18" fillId="2" borderId="25" xfId="0" applyNumberFormat="1" applyFont="1" applyFill="1" applyBorder="1" applyAlignment="1">
      <alignment horizontal="right" vertical="center"/>
    </xf>
    <xf numFmtId="0" fontId="20" fillId="0" borderId="39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176" fontId="18" fillId="4" borderId="32" xfId="0" applyNumberFormat="1" applyFont="1" applyFill="1" applyBorder="1" applyAlignment="1">
      <alignment horizontal="right" vertical="center"/>
    </xf>
    <xf numFmtId="176" fontId="18" fillId="4" borderId="25" xfId="0" applyNumberFormat="1" applyFont="1" applyFill="1" applyBorder="1" applyAlignment="1">
      <alignment horizontal="right" vertical="center"/>
    </xf>
    <xf numFmtId="0" fontId="20" fillId="0" borderId="30" xfId="0" applyFont="1" applyBorder="1" applyAlignment="1">
      <alignment horizontal="center" vertical="center"/>
    </xf>
    <xf numFmtId="176" fontId="18" fillId="6" borderId="85" xfId="0" applyNumberFormat="1" applyFont="1" applyFill="1" applyBorder="1" applyAlignment="1">
      <alignment horizontal="right" vertical="center"/>
    </xf>
    <xf numFmtId="176" fontId="18" fillId="6" borderId="86" xfId="0" applyNumberFormat="1" applyFont="1" applyFill="1" applyBorder="1" applyAlignment="1">
      <alignment horizontal="right" vertical="center"/>
    </xf>
    <xf numFmtId="176" fontId="18" fillId="2" borderId="87" xfId="0" applyNumberFormat="1" applyFont="1" applyFill="1" applyBorder="1" applyAlignment="1">
      <alignment horizontal="right" vertical="center"/>
    </xf>
    <xf numFmtId="176" fontId="18" fillId="4" borderId="88" xfId="0" applyNumberFormat="1" applyFont="1" applyFill="1" applyBorder="1" applyAlignment="1">
      <alignment horizontal="right" vertical="center"/>
    </xf>
    <xf numFmtId="176" fontId="18" fillId="4" borderId="89" xfId="0" applyNumberFormat="1" applyFont="1" applyFill="1" applyBorder="1" applyAlignment="1">
      <alignment horizontal="right" vertical="center"/>
    </xf>
    <xf numFmtId="0" fontId="20" fillId="0" borderId="90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176" fontId="18" fillId="6" borderId="88" xfId="0" applyNumberFormat="1" applyFont="1" applyFill="1" applyBorder="1" applyAlignment="1">
      <alignment horizontal="right" vertical="center"/>
    </xf>
    <xf numFmtId="176" fontId="18" fillId="6" borderId="89" xfId="0" applyNumberFormat="1" applyFont="1" applyFill="1" applyBorder="1" applyAlignment="1">
      <alignment horizontal="right" vertical="center"/>
    </xf>
    <xf numFmtId="176" fontId="18" fillId="6" borderId="4" xfId="0" applyNumberFormat="1" applyFont="1" applyFill="1" applyBorder="1" applyAlignment="1">
      <alignment horizontal="right" vertical="center"/>
    </xf>
    <xf numFmtId="176" fontId="18" fillId="6" borderId="32" xfId="0" applyNumberFormat="1" applyFont="1" applyFill="1" applyBorder="1" applyAlignment="1">
      <alignment horizontal="right" vertical="center"/>
    </xf>
    <xf numFmtId="176" fontId="18" fillId="6" borderId="25" xfId="0" applyNumberFormat="1" applyFont="1" applyFill="1" applyBorder="1" applyAlignment="1">
      <alignment horizontal="right" vertical="center"/>
    </xf>
    <xf numFmtId="0" fontId="20" fillId="0" borderId="4" xfId="0" applyFont="1" applyBorder="1" applyAlignment="1">
      <alignment horizontal="center" vertical="center" wrapText="1"/>
    </xf>
    <xf numFmtId="176" fontId="18" fillId="2" borderId="89" xfId="0" applyNumberFormat="1" applyFont="1" applyFill="1" applyBorder="1" applyAlignment="1">
      <alignment horizontal="right" vertical="center"/>
    </xf>
    <xf numFmtId="0" fontId="20" fillId="0" borderId="11" xfId="0" applyFont="1" applyBorder="1" applyAlignment="1">
      <alignment horizontal="center" vertical="center" wrapText="1"/>
    </xf>
    <xf numFmtId="176" fontId="18" fillId="4" borderId="11" xfId="0" applyNumberFormat="1" applyFont="1" applyFill="1" applyBorder="1" applyAlignment="1">
      <alignment horizontal="right" vertical="center"/>
    </xf>
    <xf numFmtId="0" fontId="20" fillId="0" borderId="5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176" fontId="18" fillId="6" borderId="7" xfId="0" applyNumberFormat="1" applyFont="1" applyFill="1" applyBorder="1" applyAlignment="1">
      <alignment horizontal="right" vertical="center"/>
    </xf>
    <xf numFmtId="176" fontId="18" fillId="6" borderId="91" xfId="0" applyNumberFormat="1" applyFont="1" applyFill="1" applyBorder="1" applyAlignment="1">
      <alignment horizontal="right" vertical="center"/>
    </xf>
    <xf numFmtId="0" fontId="20" fillId="0" borderId="92" xfId="0" applyFont="1" applyBorder="1" applyAlignment="1">
      <alignment horizontal="center" vertical="center"/>
    </xf>
    <xf numFmtId="0" fontId="20" fillId="0" borderId="93" xfId="0" applyFont="1" applyBorder="1" applyAlignment="1">
      <alignment horizontal="center" vertical="center"/>
    </xf>
    <xf numFmtId="176" fontId="18" fillId="3" borderId="7" xfId="0" applyNumberFormat="1" applyFont="1" applyFill="1" applyBorder="1" applyAlignment="1">
      <alignment horizontal="right" vertical="center"/>
    </xf>
    <xf numFmtId="176" fontId="18" fillId="3" borderId="94" xfId="0" applyNumberFormat="1" applyFont="1" applyFill="1" applyBorder="1" applyAlignment="1">
      <alignment horizontal="right" vertical="center"/>
    </xf>
    <xf numFmtId="49" fontId="23" fillId="0" borderId="24" xfId="10" applyNumberFormat="1" applyFont="1" applyBorder="1" applyAlignment="1">
      <alignment horizontal="left" vertical="center"/>
    </xf>
    <xf numFmtId="176" fontId="18" fillId="4" borderId="32" xfId="0" applyNumberFormat="1" applyFont="1" applyFill="1" applyBorder="1">
      <alignment vertical="center"/>
    </xf>
    <xf numFmtId="176" fontId="18" fillId="4" borderId="87" xfId="0" applyNumberFormat="1" applyFont="1" applyFill="1" applyBorder="1" applyAlignment="1">
      <alignment horizontal="right" vertical="center"/>
    </xf>
    <xf numFmtId="177" fontId="32" fillId="0" borderId="0" xfId="10" applyNumberFormat="1" applyFont="1"/>
    <xf numFmtId="177" fontId="18" fillId="0" borderId="0" xfId="10" applyNumberFormat="1" applyFont="1"/>
    <xf numFmtId="0" fontId="33" fillId="0" borderId="4" xfId="10" applyFont="1" applyBorder="1"/>
    <xf numFmtId="177" fontId="33" fillId="0" borderId="4" xfId="10" applyNumberFormat="1" applyFont="1" applyBorder="1" applyAlignment="1">
      <alignment horizontal="right"/>
    </xf>
    <xf numFmtId="177" fontId="33" fillId="0" borderId="0" xfId="10" applyNumberFormat="1" applyFont="1" applyAlignment="1">
      <alignment horizontal="right"/>
    </xf>
    <xf numFmtId="177" fontId="33" fillId="0" borderId="0" xfId="10" applyNumberFormat="1" applyFont="1"/>
    <xf numFmtId="49" fontId="32" fillId="0" borderId="0" xfId="10" applyNumberFormat="1" applyFont="1" applyAlignment="1">
      <alignment horizontal="left" vertical="center"/>
    </xf>
    <xf numFmtId="49" fontId="32" fillId="0" borderId="0" xfId="10" applyNumberFormat="1" applyFont="1" applyAlignment="1">
      <alignment horizontal="center" vertical="center"/>
    </xf>
    <xf numFmtId="179" fontId="32" fillId="0" borderId="0" xfId="10" applyNumberFormat="1" applyFont="1"/>
    <xf numFmtId="0" fontId="18" fillId="0" borderId="30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176" fontId="18" fillId="6" borderId="4" xfId="0" applyNumberFormat="1" applyFont="1" applyFill="1" applyBorder="1">
      <alignment vertical="center"/>
    </xf>
    <xf numFmtId="176" fontId="18" fillId="6" borderId="8" xfId="0" applyNumberFormat="1" applyFont="1" applyFill="1" applyBorder="1" applyAlignment="1">
      <alignment horizontal="right" vertical="center"/>
    </xf>
    <xf numFmtId="0" fontId="18" fillId="0" borderId="90" xfId="0" applyFont="1" applyBorder="1" applyAlignment="1">
      <alignment horizontal="center" vertical="center"/>
    </xf>
    <xf numFmtId="176" fontId="18" fillId="0" borderId="0" xfId="0" applyNumberFormat="1" applyFont="1">
      <alignment vertical="center"/>
    </xf>
    <xf numFmtId="0" fontId="18" fillId="0" borderId="68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8" fillId="0" borderId="39" xfId="0" applyFont="1" applyBorder="1" applyAlignment="1">
      <alignment horizontal="center" vertical="center"/>
    </xf>
    <xf numFmtId="0" fontId="18" fillId="0" borderId="64" xfId="0" applyFont="1" applyBorder="1">
      <alignment vertical="center"/>
    </xf>
    <xf numFmtId="0" fontId="18" fillId="0" borderId="50" xfId="0" applyFont="1" applyBorder="1">
      <alignment vertical="center"/>
    </xf>
    <xf numFmtId="0" fontId="18" fillId="0" borderId="92" xfId="0" applyFont="1" applyBorder="1">
      <alignment vertical="center"/>
    </xf>
    <xf numFmtId="0" fontId="18" fillId="0" borderId="93" xfId="0" applyFont="1" applyBorder="1">
      <alignment vertical="center"/>
    </xf>
    <xf numFmtId="0" fontId="18" fillId="0" borderId="51" xfId="0" applyFont="1" applyBorder="1">
      <alignment vertical="center"/>
    </xf>
    <xf numFmtId="0" fontId="18" fillId="0" borderId="96" xfId="0" applyFont="1" applyBorder="1" applyAlignment="1">
      <alignment horizontal="center" vertical="center"/>
    </xf>
    <xf numFmtId="176" fontId="18" fillId="3" borderId="7" xfId="0" applyNumberFormat="1" applyFont="1" applyFill="1" applyBorder="1">
      <alignment vertical="center"/>
    </xf>
    <xf numFmtId="176" fontId="18" fillId="3" borderId="9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176" fontId="20" fillId="0" borderId="66" xfId="0" applyNumberFormat="1" applyFont="1" applyBorder="1" applyAlignment="1">
      <alignment horizontal="center" vertical="center"/>
    </xf>
    <xf numFmtId="176" fontId="18" fillId="2" borderId="32" xfId="0" applyNumberFormat="1" applyFont="1" applyFill="1" applyBorder="1">
      <alignment vertical="center"/>
    </xf>
    <xf numFmtId="176" fontId="18" fillId="2" borderId="23" xfId="0" applyNumberFormat="1" applyFont="1" applyFill="1" applyBorder="1" applyAlignment="1">
      <alignment horizontal="right" vertical="center"/>
    </xf>
    <xf numFmtId="176" fontId="18" fillId="4" borderId="8" xfId="0" applyNumberFormat="1" applyFont="1" applyFill="1" applyBorder="1" applyAlignment="1">
      <alignment horizontal="right" vertical="center"/>
    </xf>
    <xf numFmtId="176" fontId="18" fillId="2" borderId="4" xfId="0" applyNumberFormat="1" applyFont="1" applyFill="1" applyBorder="1">
      <alignment vertical="center"/>
    </xf>
    <xf numFmtId="176" fontId="18" fillId="2" borderId="107" xfId="0" applyNumberFormat="1" applyFont="1" applyFill="1" applyBorder="1" applyAlignment="1">
      <alignment horizontal="right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3" xfId="0" applyFont="1" applyBorder="1" applyAlignment="1">
      <alignment horizontal="center" vertical="center"/>
    </xf>
    <xf numFmtId="176" fontId="18" fillId="2" borderId="113" xfId="0" applyNumberFormat="1" applyFont="1" applyFill="1" applyBorder="1">
      <alignment vertical="center"/>
    </xf>
    <xf numFmtId="176" fontId="18" fillId="2" borderId="114" xfId="0" applyNumberFormat="1" applyFont="1" applyFill="1" applyBorder="1">
      <alignment vertical="center"/>
    </xf>
    <xf numFmtId="0" fontId="18" fillId="0" borderId="4" xfId="0" quotePrefix="1" applyFont="1" applyBorder="1" applyAlignment="1">
      <alignment horizontal="center" vertical="center"/>
    </xf>
    <xf numFmtId="176" fontId="18" fillId="4" borderId="4" xfId="0" applyNumberFormat="1" applyFont="1" applyFill="1" applyBorder="1">
      <alignment vertical="center"/>
    </xf>
    <xf numFmtId="176" fontId="18" fillId="4" borderId="4" xfId="0" applyNumberFormat="1" applyFont="1" applyFill="1" applyBorder="1" applyAlignment="1">
      <alignment horizontal="right" vertical="center"/>
    </xf>
    <xf numFmtId="0" fontId="18" fillId="0" borderId="52" xfId="0" applyFont="1" applyBorder="1" applyAlignment="1">
      <alignment horizontal="center" vertical="center"/>
    </xf>
    <xf numFmtId="176" fontId="18" fillId="6" borderId="32" xfId="0" applyNumberFormat="1" applyFont="1" applyFill="1" applyBorder="1">
      <alignment vertical="center"/>
    </xf>
    <xf numFmtId="176" fontId="18" fillId="6" borderId="23" xfId="0" applyNumberFormat="1" applyFont="1" applyFill="1" applyBorder="1" applyAlignment="1">
      <alignment horizontal="right" vertical="center"/>
    </xf>
    <xf numFmtId="176" fontId="18" fillId="8" borderId="113" xfId="0" applyNumberFormat="1" applyFont="1" applyFill="1" applyBorder="1">
      <alignment vertical="center"/>
    </xf>
    <xf numFmtId="176" fontId="18" fillId="8" borderId="114" xfId="0" applyNumberFormat="1" applyFont="1" applyFill="1" applyBorder="1">
      <alignment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/>
    </xf>
    <xf numFmtId="176" fontId="18" fillId="6" borderId="7" xfId="0" applyNumberFormat="1" applyFont="1" applyFill="1" applyBorder="1">
      <alignment vertical="center"/>
    </xf>
    <xf numFmtId="176" fontId="18" fillId="6" borderId="9" xfId="0" applyNumberFormat="1" applyFont="1" applyFill="1" applyBorder="1" applyAlignment="1">
      <alignment horizontal="right" vertical="center"/>
    </xf>
    <xf numFmtId="179" fontId="18" fillId="0" borderId="0" xfId="10" applyNumberFormat="1" applyFont="1" applyAlignment="1">
      <alignment horizontal="center" vertical="center"/>
    </xf>
    <xf numFmtId="178" fontId="18" fillId="0" borderId="0" xfId="10" applyNumberFormat="1" applyFont="1" applyAlignment="1">
      <alignment horizontal="center" vertical="center"/>
    </xf>
    <xf numFmtId="0" fontId="32" fillId="0" borderId="0" xfId="10" applyFont="1" applyAlignment="1">
      <alignment horizontal="center"/>
    </xf>
    <xf numFmtId="178" fontId="32" fillId="0" borderId="0" xfId="10" applyNumberFormat="1" applyFont="1"/>
    <xf numFmtId="0" fontId="32" fillId="0" borderId="0" xfId="10" applyFont="1"/>
    <xf numFmtId="0" fontId="37" fillId="0" borderId="0" xfId="10" applyFont="1" applyAlignment="1">
      <alignment horizontal="center" vertical="center"/>
    </xf>
    <xf numFmtId="49" fontId="37" fillId="2" borderId="16" xfId="10" applyNumberFormat="1" applyFont="1" applyFill="1" applyBorder="1" applyAlignment="1">
      <alignment horizontal="center" vertical="center"/>
    </xf>
    <xf numFmtId="49" fontId="37" fillId="2" borderId="17" xfId="10" applyNumberFormat="1" applyFont="1" applyFill="1" applyBorder="1" applyAlignment="1">
      <alignment horizontal="center" vertical="center"/>
    </xf>
    <xf numFmtId="0" fontId="37" fillId="2" borderId="20" xfId="10" applyFont="1" applyFill="1" applyBorder="1" applyAlignment="1">
      <alignment horizontal="center" vertical="center"/>
    </xf>
    <xf numFmtId="179" fontId="37" fillId="2" borderId="67" xfId="10" applyNumberFormat="1" applyFont="1" applyFill="1" applyBorder="1" applyAlignment="1">
      <alignment horizontal="center" vertical="center"/>
    </xf>
    <xf numFmtId="49" fontId="37" fillId="2" borderId="68" xfId="10" applyNumberFormat="1" applyFont="1" applyFill="1" applyBorder="1" applyAlignment="1">
      <alignment horizontal="center" vertical="center"/>
    </xf>
    <xf numFmtId="178" fontId="37" fillId="2" borderId="20" xfId="10" applyNumberFormat="1" applyFont="1" applyFill="1" applyBorder="1" applyAlignment="1">
      <alignment horizontal="center" vertical="center"/>
    </xf>
    <xf numFmtId="179" fontId="37" fillId="2" borderId="9" xfId="10" applyNumberFormat="1" applyFont="1" applyFill="1" applyBorder="1" applyAlignment="1">
      <alignment horizontal="center" vertical="center"/>
    </xf>
    <xf numFmtId="178" fontId="33" fillId="3" borderId="11" xfId="10" applyNumberFormat="1" applyFont="1" applyFill="1" applyBorder="1" applyAlignment="1">
      <alignment horizontal="right" vertical="center" wrapText="1"/>
    </xf>
    <xf numFmtId="180" fontId="33" fillId="3" borderId="69" xfId="10" applyNumberFormat="1" applyFont="1" applyFill="1" applyBorder="1" applyAlignment="1">
      <alignment horizontal="right" vertical="center"/>
    </xf>
    <xf numFmtId="178" fontId="33" fillId="3" borderId="26" xfId="10" applyNumberFormat="1" applyFont="1" applyFill="1" applyBorder="1" applyAlignment="1">
      <alignment horizontal="right" vertical="center" wrapText="1"/>
    </xf>
    <xf numFmtId="180" fontId="33" fillId="3" borderId="21" xfId="10" applyNumberFormat="1" applyFont="1" applyFill="1" applyBorder="1" applyAlignment="1">
      <alignment horizontal="right" vertical="center"/>
    </xf>
    <xf numFmtId="0" fontId="33" fillId="0" borderId="0" xfId="10" applyFont="1" applyAlignment="1">
      <alignment horizontal="center" vertical="center"/>
    </xf>
    <xf numFmtId="49" fontId="33" fillId="0" borderId="3" xfId="10" applyNumberFormat="1" applyFont="1" applyBorder="1" applyAlignment="1">
      <alignment horizontal="center" vertical="center"/>
    </xf>
    <xf numFmtId="178" fontId="33" fillId="4" borderId="27" xfId="10" applyNumberFormat="1" applyFont="1" applyFill="1" applyBorder="1" applyAlignment="1">
      <alignment horizontal="right" vertical="center" wrapText="1"/>
    </xf>
    <xf numFmtId="179" fontId="33" fillId="4" borderId="70" xfId="10" applyNumberFormat="1" applyFont="1" applyFill="1" applyBorder="1" applyAlignment="1">
      <alignment horizontal="right" vertical="center"/>
    </xf>
    <xf numFmtId="49" fontId="33" fillId="0" borderId="50" xfId="10" applyNumberFormat="1" applyFont="1" applyBorder="1" applyAlignment="1">
      <alignment horizontal="center" vertical="center"/>
    </xf>
    <xf numFmtId="178" fontId="33" fillId="4" borderId="32" xfId="10" applyNumberFormat="1" applyFont="1" applyFill="1" applyBorder="1" applyAlignment="1">
      <alignment horizontal="right" vertical="center" wrapText="1"/>
    </xf>
    <xf numFmtId="179" fontId="33" fillId="4" borderId="23" xfId="10" applyNumberFormat="1" applyFont="1" applyFill="1" applyBorder="1" applyAlignment="1">
      <alignment horizontal="right" vertical="center"/>
    </xf>
    <xf numFmtId="0" fontId="33" fillId="0" borderId="0" xfId="10" applyFont="1"/>
    <xf numFmtId="49" fontId="33" fillId="0" borderId="11" xfId="10" applyNumberFormat="1" applyFont="1" applyBorder="1" applyAlignment="1">
      <alignment horizontal="center" vertical="center"/>
    </xf>
    <xf numFmtId="49" fontId="33" fillId="5" borderId="28" xfId="10" applyNumberFormat="1" applyFont="1" applyFill="1" applyBorder="1" applyAlignment="1">
      <alignment horizontal="center" vertical="center"/>
    </xf>
    <xf numFmtId="178" fontId="33" fillId="5" borderId="28" xfId="10" applyNumberFormat="1" applyFont="1" applyFill="1" applyBorder="1" applyAlignment="1">
      <alignment horizontal="right" vertical="center" wrapText="1"/>
    </xf>
    <xf numFmtId="179" fontId="33" fillId="5" borderId="71" xfId="10" applyNumberFormat="1" applyFont="1" applyFill="1" applyBorder="1" applyAlignment="1">
      <alignment horizontal="right" vertical="center"/>
    </xf>
    <xf numFmtId="179" fontId="33" fillId="5" borderId="22" xfId="10" applyNumberFormat="1" applyFont="1" applyFill="1" applyBorder="1" applyAlignment="1">
      <alignment horizontal="right" vertical="center"/>
    </xf>
    <xf numFmtId="49" fontId="33" fillId="0" borderId="4" xfId="10" applyNumberFormat="1" applyFont="1" applyBorder="1" applyAlignment="1">
      <alignment horizontal="center" vertical="center"/>
    </xf>
    <xf numFmtId="178" fontId="33" fillId="0" borderId="28" xfId="10" applyNumberFormat="1" applyFont="1" applyBorder="1" applyAlignment="1">
      <alignment horizontal="right" vertical="center" wrapText="1"/>
    </xf>
    <xf numFmtId="179" fontId="33" fillId="0" borderId="71" xfId="10" applyNumberFormat="1" applyFont="1" applyBorder="1" applyAlignment="1">
      <alignment horizontal="right" vertical="center"/>
    </xf>
    <xf numFmtId="49" fontId="33" fillId="0" borderId="28" xfId="10" applyNumberFormat="1" applyFont="1" applyBorder="1" applyAlignment="1">
      <alignment horizontal="center" vertical="center"/>
    </xf>
    <xf numFmtId="179" fontId="33" fillId="0" borderId="22" xfId="10" applyNumberFormat="1" applyFont="1" applyBorder="1" applyAlignment="1">
      <alignment horizontal="right" vertical="center"/>
    </xf>
    <xf numFmtId="49" fontId="33" fillId="0" borderId="52" xfId="10" applyNumberFormat="1" applyFont="1" applyBorder="1" applyAlignment="1">
      <alignment horizontal="center" vertical="center"/>
    </xf>
    <xf numFmtId="49" fontId="33" fillId="0" borderId="39" xfId="10" applyNumberFormat="1" applyFont="1" applyBorder="1" applyAlignment="1">
      <alignment horizontal="center" vertical="center"/>
    </xf>
    <xf numFmtId="49" fontId="33" fillId="0" borderId="32" xfId="10" applyNumberFormat="1" applyFont="1" applyBorder="1" applyAlignment="1">
      <alignment horizontal="center" vertical="center"/>
    </xf>
    <xf numFmtId="178" fontId="33" fillId="4" borderId="28" xfId="10" applyNumberFormat="1" applyFont="1" applyFill="1" applyBorder="1" applyAlignment="1">
      <alignment horizontal="right" vertical="center" wrapText="1"/>
    </xf>
    <xf numFmtId="179" fontId="33" fillId="4" borderId="71" xfId="10" applyNumberFormat="1" applyFont="1" applyFill="1" applyBorder="1" applyAlignment="1">
      <alignment horizontal="right" vertical="center"/>
    </xf>
    <xf numFmtId="178" fontId="33" fillId="0" borderId="11" xfId="10" applyNumberFormat="1" applyFont="1" applyBorder="1" applyAlignment="1">
      <alignment horizontal="right" vertical="center" wrapText="1"/>
    </xf>
    <xf numFmtId="179" fontId="33" fillId="0" borderId="72" xfId="10" applyNumberFormat="1" applyFont="1" applyBorder="1" applyAlignment="1">
      <alignment horizontal="right" vertical="center"/>
    </xf>
    <xf numFmtId="49" fontId="33" fillId="0" borderId="10" xfId="10" applyNumberFormat="1" applyFont="1" applyBorder="1" applyAlignment="1">
      <alignment horizontal="center" vertical="center"/>
    </xf>
    <xf numFmtId="49" fontId="33" fillId="0" borderId="30" xfId="10" applyNumberFormat="1" applyFont="1" applyBorder="1" applyAlignment="1">
      <alignment horizontal="center" vertical="center"/>
    </xf>
    <xf numFmtId="49" fontId="33" fillId="0" borderId="90" xfId="10" applyNumberFormat="1" applyFont="1" applyBorder="1" applyAlignment="1">
      <alignment horizontal="center" vertical="center"/>
    </xf>
    <xf numFmtId="49" fontId="33" fillId="0" borderId="76" xfId="10" applyNumberFormat="1" applyFont="1" applyBorder="1" applyAlignment="1">
      <alignment horizontal="center" vertical="center"/>
    </xf>
    <xf numFmtId="179" fontId="33" fillId="4" borderId="22" xfId="10" applyNumberFormat="1" applyFont="1" applyFill="1" applyBorder="1" applyAlignment="1">
      <alignment horizontal="right" vertical="center"/>
    </xf>
    <xf numFmtId="0" fontId="33" fillId="0" borderId="64" xfId="10" applyFont="1" applyBorder="1"/>
    <xf numFmtId="49" fontId="33" fillId="5" borderId="55" xfId="10" applyNumberFormat="1" applyFont="1" applyFill="1" applyBorder="1" applyAlignment="1">
      <alignment horizontal="center" vertical="center"/>
    </xf>
    <xf numFmtId="0" fontId="33" fillId="0" borderId="50" xfId="10" applyFont="1" applyBorder="1" applyAlignment="1">
      <alignment horizontal="center" vertical="center"/>
    </xf>
    <xf numFmtId="0" fontId="33" fillId="0" borderId="4" xfId="10" applyFont="1" applyBorder="1" applyAlignment="1">
      <alignment horizontal="center" vertical="center"/>
    </xf>
    <xf numFmtId="0" fontId="33" fillId="0" borderId="28" xfId="10" applyFont="1" applyBorder="1" applyAlignment="1">
      <alignment horizontal="center" vertical="center"/>
    </xf>
    <xf numFmtId="0" fontId="33" fillId="0" borderId="11" xfId="10" applyFont="1" applyBorder="1" applyAlignment="1">
      <alignment horizontal="center" vertical="center"/>
    </xf>
    <xf numFmtId="0" fontId="33" fillId="0" borderId="52" xfId="10" applyFont="1" applyBorder="1"/>
    <xf numFmtId="0" fontId="33" fillId="0" borderId="32" xfId="10" applyFont="1" applyBorder="1" applyAlignment="1">
      <alignment horizontal="center" vertical="center"/>
    </xf>
    <xf numFmtId="0" fontId="33" fillId="0" borderId="32" xfId="10" applyFont="1" applyBorder="1"/>
    <xf numFmtId="0" fontId="33" fillId="0" borderId="70" xfId="10" applyFont="1" applyBorder="1"/>
    <xf numFmtId="0" fontId="33" fillId="0" borderId="73" xfId="10" applyFont="1" applyBorder="1" applyAlignment="1">
      <alignment horizontal="center" vertical="center"/>
    </xf>
    <xf numFmtId="0" fontId="33" fillId="0" borderId="120" xfId="10" applyFont="1" applyBorder="1" applyAlignment="1">
      <alignment horizontal="center" vertical="center"/>
    </xf>
    <xf numFmtId="0" fontId="33" fillId="5" borderId="28" xfId="10" applyFont="1" applyFill="1" applyBorder="1" applyAlignment="1">
      <alignment horizontal="center" vertical="center"/>
    </xf>
    <xf numFmtId="49" fontId="33" fillId="0" borderId="52" xfId="10" applyNumberFormat="1" applyFont="1" applyBorder="1" applyAlignment="1">
      <alignment horizontal="center" vertical="center" wrapText="1"/>
    </xf>
    <xf numFmtId="179" fontId="33" fillId="0" borderId="33" xfId="10" applyNumberFormat="1" applyFont="1" applyBorder="1" applyAlignment="1">
      <alignment horizontal="right" vertical="center"/>
    </xf>
    <xf numFmtId="0" fontId="33" fillId="0" borderId="74" xfId="10" applyFont="1" applyBorder="1"/>
    <xf numFmtId="0" fontId="33" fillId="0" borderId="3" xfId="10" applyFont="1" applyBorder="1"/>
    <xf numFmtId="179" fontId="33" fillId="0" borderId="74" xfId="10" applyNumberFormat="1" applyFont="1" applyBorder="1"/>
    <xf numFmtId="179" fontId="33" fillId="0" borderId="74" xfId="10" applyNumberFormat="1" applyFont="1" applyBorder="1" applyAlignment="1">
      <alignment horizontal="right"/>
    </xf>
    <xf numFmtId="0" fontId="33" fillId="0" borderId="7" xfId="10" applyFont="1" applyBorder="1" applyAlignment="1">
      <alignment horizontal="center" vertical="center"/>
    </xf>
    <xf numFmtId="178" fontId="33" fillId="0" borderId="32" xfId="10" applyNumberFormat="1" applyFont="1" applyBorder="1" applyAlignment="1">
      <alignment horizontal="right" vertical="center" wrapText="1"/>
    </xf>
    <xf numFmtId="179" fontId="33" fillId="0" borderId="23" xfId="10" applyNumberFormat="1" applyFont="1" applyBorder="1" applyAlignment="1">
      <alignment horizontal="right" vertical="center"/>
    </xf>
    <xf numFmtId="49" fontId="33" fillId="0" borderId="64" xfId="10" applyNumberFormat="1" applyFont="1" applyBorder="1" applyAlignment="1">
      <alignment horizontal="center" vertical="center"/>
    </xf>
    <xf numFmtId="49" fontId="33" fillId="0" borderId="0" xfId="10" applyNumberFormat="1" applyFont="1" applyAlignment="1">
      <alignment horizontal="center" vertical="center"/>
    </xf>
    <xf numFmtId="179" fontId="33" fillId="0" borderId="75" xfId="10" applyNumberFormat="1" applyFont="1" applyBorder="1" applyAlignment="1">
      <alignment horizontal="right"/>
    </xf>
    <xf numFmtId="0" fontId="33" fillId="0" borderId="55" xfId="10" applyFont="1" applyBorder="1" applyAlignment="1">
      <alignment horizontal="center" vertical="center"/>
    </xf>
    <xf numFmtId="0" fontId="33" fillId="0" borderId="30" xfId="10" applyFont="1" applyBorder="1" applyAlignment="1">
      <alignment horizontal="center" vertical="center"/>
    </xf>
    <xf numFmtId="0" fontId="33" fillId="0" borderId="73" xfId="10" applyFont="1" applyBorder="1" applyAlignment="1">
      <alignment horizontal="center"/>
    </xf>
    <xf numFmtId="179" fontId="33" fillId="0" borderId="75" xfId="10" applyNumberFormat="1" applyFont="1" applyBorder="1"/>
    <xf numFmtId="0" fontId="33" fillId="0" borderId="76" xfId="10" applyFont="1" applyBorder="1" applyAlignment="1">
      <alignment horizontal="center" vertical="center"/>
    </xf>
    <xf numFmtId="0" fontId="33" fillId="0" borderId="121" xfId="10" applyFont="1" applyBorder="1" applyAlignment="1">
      <alignment horizontal="center" vertical="center"/>
    </xf>
    <xf numFmtId="179" fontId="18" fillId="0" borderId="0" xfId="10" applyNumberFormat="1" applyFont="1"/>
    <xf numFmtId="0" fontId="18" fillId="0" borderId="0" xfId="10" applyFont="1" applyAlignment="1">
      <alignment horizontal="center"/>
    </xf>
    <xf numFmtId="178" fontId="18" fillId="0" borderId="0" xfId="10" applyNumberFormat="1" applyFont="1"/>
    <xf numFmtId="0" fontId="20" fillId="0" borderId="0" xfId="10" applyFont="1"/>
    <xf numFmtId="49" fontId="23" fillId="0" borderId="50" xfId="10" applyNumberFormat="1" applyFont="1" applyBorder="1" applyAlignment="1">
      <alignment horizontal="center" vertical="center"/>
    </xf>
    <xf numFmtId="49" fontId="23" fillId="0" borderId="11" xfId="10" applyNumberFormat="1" applyFont="1" applyBorder="1" applyAlignment="1">
      <alignment horizontal="center" vertical="center"/>
    </xf>
    <xf numFmtId="49" fontId="23" fillId="0" borderId="28" xfId="10" applyNumberFormat="1" applyFont="1" applyBorder="1" applyAlignment="1">
      <alignment horizontal="center" vertical="center"/>
    </xf>
    <xf numFmtId="49" fontId="23" fillId="0" borderId="76" xfId="10" applyNumberFormat="1" applyFont="1" applyBorder="1" applyAlignment="1">
      <alignment horizontal="center" vertical="center"/>
    </xf>
    <xf numFmtId="178" fontId="28" fillId="0" borderId="0" xfId="10" applyNumberFormat="1" applyFont="1"/>
    <xf numFmtId="179" fontId="28" fillId="0" borderId="0" xfId="10" applyNumberFormat="1" applyFont="1"/>
    <xf numFmtId="178" fontId="20" fillId="0" borderId="0" xfId="10" applyNumberFormat="1" applyFont="1"/>
    <xf numFmtId="179" fontId="20" fillId="0" borderId="0" xfId="10" applyNumberFormat="1" applyFont="1"/>
    <xf numFmtId="49" fontId="23" fillId="0" borderId="0" xfId="10" applyNumberFormat="1" applyFont="1" applyAlignment="1">
      <alignment horizontal="right"/>
    </xf>
    <xf numFmtId="178" fontId="28" fillId="2" borderId="17" xfId="10" applyNumberFormat="1" applyFont="1" applyFill="1" applyBorder="1" applyAlignment="1">
      <alignment horizontal="center" vertical="center"/>
    </xf>
    <xf numFmtId="178" fontId="20" fillId="3" borderId="4" xfId="10" applyNumberFormat="1" applyFont="1" applyFill="1" applyBorder="1" applyAlignment="1">
      <alignment horizontal="right" vertical="center" wrapText="1"/>
    </xf>
    <xf numFmtId="180" fontId="20" fillId="3" borderId="30" xfId="10" applyNumberFormat="1" applyFont="1" applyFill="1" applyBorder="1" applyAlignment="1">
      <alignment horizontal="right" vertical="center"/>
    </xf>
    <xf numFmtId="178" fontId="20" fillId="4" borderId="27" xfId="10" applyNumberFormat="1" applyFont="1" applyFill="1" applyBorder="1" applyAlignment="1">
      <alignment horizontal="right" vertical="center" wrapText="1"/>
    </xf>
    <xf numFmtId="179" fontId="20" fillId="4" borderId="27" xfId="10" applyNumberFormat="1" applyFont="1" applyFill="1" applyBorder="1" applyAlignment="1">
      <alignment horizontal="right" vertical="center"/>
    </xf>
    <xf numFmtId="49" fontId="23" fillId="0" borderId="63" xfId="10" applyNumberFormat="1" applyFont="1" applyBorder="1" applyAlignment="1">
      <alignment horizontal="left" vertical="center"/>
    </xf>
    <xf numFmtId="49" fontId="20" fillId="0" borderId="11" xfId="10" applyNumberFormat="1" applyFont="1" applyBorder="1" applyAlignment="1">
      <alignment horizontal="center" vertical="center"/>
    </xf>
    <xf numFmtId="49" fontId="20" fillId="5" borderId="28" xfId="10" applyNumberFormat="1" applyFont="1" applyFill="1" applyBorder="1" applyAlignment="1">
      <alignment horizontal="center" vertical="center"/>
    </xf>
    <xf numFmtId="178" fontId="20" fillId="5" borderId="28" xfId="10" applyNumberFormat="1" applyFont="1" applyFill="1" applyBorder="1" applyAlignment="1">
      <alignment horizontal="right" vertical="center" wrapText="1"/>
    </xf>
    <xf numFmtId="179" fontId="20" fillId="5" borderId="28" xfId="10" applyNumberFormat="1" applyFont="1" applyFill="1" applyBorder="1" applyAlignment="1">
      <alignment horizontal="right" vertical="center"/>
    </xf>
    <xf numFmtId="178" fontId="20" fillId="0" borderId="11" xfId="10" applyNumberFormat="1" applyFont="1" applyBorder="1" applyAlignment="1">
      <alignment horizontal="right" vertical="center" wrapText="1"/>
    </xf>
    <xf numFmtId="179" fontId="20" fillId="0" borderId="11" xfId="10" applyNumberFormat="1" applyFont="1" applyBorder="1" applyAlignment="1">
      <alignment horizontal="right" vertical="center"/>
    </xf>
    <xf numFmtId="178" fontId="20" fillId="0" borderId="4" xfId="10" applyNumberFormat="1" applyFont="1" applyBorder="1" applyAlignment="1">
      <alignment horizontal="right" vertical="center" wrapText="1"/>
    </xf>
    <xf numFmtId="179" fontId="20" fillId="0" borderId="4" xfId="10" applyNumberFormat="1" applyFont="1" applyBorder="1" applyAlignment="1">
      <alignment horizontal="right" vertical="center"/>
    </xf>
    <xf numFmtId="49" fontId="20" fillId="0" borderId="39" xfId="10" applyNumberFormat="1" applyFont="1" applyBorder="1" applyAlignment="1">
      <alignment horizontal="center" vertical="center"/>
    </xf>
    <xf numFmtId="179" fontId="20" fillId="0" borderId="28" xfId="10" applyNumberFormat="1" applyFont="1" applyBorder="1" applyAlignment="1">
      <alignment horizontal="right" vertical="center"/>
    </xf>
    <xf numFmtId="178" fontId="20" fillId="4" borderId="28" xfId="10" applyNumberFormat="1" applyFont="1" applyFill="1" applyBorder="1" applyAlignment="1">
      <alignment horizontal="right" vertical="center" wrapText="1"/>
    </xf>
    <xf numFmtId="179" fontId="20" fillId="4" borderId="90" xfId="10" applyNumberFormat="1" applyFont="1" applyFill="1" applyBorder="1" applyAlignment="1">
      <alignment horizontal="right" vertical="center"/>
    </xf>
    <xf numFmtId="49" fontId="20" fillId="0" borderId="28" xfId="10" applyNumberFormat="1" applyFont="1" applyBorder="1" applyAlignment="1">
      <alignment horizontal="center" vertical="center"/>
    </xf>
    <xf numFmtId="49" fontId="20" fillId="0" borderId="32" xfId="10" applyNumberFormat="1" applyFont="1" applyBorder="1" applyAlignment="1">
      <alignment horizontal="center" vertical="center"/>
    </xf>
    <xf numFmtId="178" fontId="20" fillId="0" borderId="32" xfId="10" applyNumberFormat="1" applyFont="1" applyBorder="1" applyAlignment="1">
      <alignment horizontal="right" vertical="center" wrapText="1"/>
    </xf>
    <xf numFmtId="179" fontId="20" fillId="0" borderId="32" xfId="10" applyNumberFormat="1" applyFont="1" applyBorder="1" applyAlignment="1">
      <alignment horizontal="right" vertical="center"/>
    </xf>
    <xf numFmtId="49" fontId="20" fillId="0" borderId="10" xfId="10" applyNumberFormat="1" applyFont="1" applyBorder="1" applyAlignment="1">
      <alignment horizontal="center" vertical="center"/>
    </xf>
    <xf numFmtId="179" fontId="20" fillId="4" borderId="28" xfId="10" applyNumberFormat="1" applyFont="1" applyFill="1" applyBorder="1" applyAlignment="1">
      <alignment horizontal="right" vertical="center"/>
    </xf>
    <xf numFmtId="49" fontId="20" fillId="5" borderId="55" xfId="10" applyNumberFormat="1" applyFont="1" applyFill="1" applyBorder="1" applyAlignment="1">
      <alignment horizontal="center" vertical="center"/>
    </xf>
    <xf numFmtId="49" fontId="20" fillId="0" borderId="52" xfId="10" applyNumberFormat="1" applyFont="1" applyBorder="1" applyAlignment="1">
      <alignment horizontal="center" vertical="center"/>
    </xf>
    <xf numFmtId="178" fontId="20" fillId="0" borderId="28" xfId="10" applyNumberFormat="1" applyFont="1" applyBorder="1" applyAlignment="1">
      <alignment horizontal="right" vertical="center" wrapText="1"/>
    </xf>
    <xf numFmtId="49" fontId="20" fillId="0" borderId="5" xfId="10" applyNumberFormat="1" applyFont="1" applyBorder="1" applyAlignment="1">
      <alignment horizontal="center" vertical="center"/>
    </xf>
    <xf numFmtId="178" fontId="20" fillId="0" borderId="17" xfId="10" applyNumberFormat="1" applyFont="1" applyBorder="1" applyAlignment="1">
      <alignment horizontal="right" vertical="center" wrapText="1"/>
    </xf>
    <xf numFmtId="179" fontId="20" fillId="0" borderId="17" xfId="10" applyNumberFormat="1" applyFont="1" applyBorder="1" applyAlignment="1">
      <alignment horizontal="right" vertical="center"/>
    </xf>
    <xf numFmtId="49" fontId="23" fillId="0" borderId="29" xfId="10" applyNumberFormat="1" applyFont="1" applyBorder="1" applyAlignment="1">
      <alignment horizontal="left" vertical="center" wrapText="1"/>
    </xf>
    <xf numFmtId="49" fontId="20" fillId="0" borderId="28" xfId="10" applyNumberFormat="1" applyFont="1" applyBorder="1" applyAlignment="1">
      <alignment horizontal="center" vertical="center" wrapText="1"/>
    </xf>
    <xf numFmtId="49" fontId="20" fillId="0" borderId="7" xfId="10" applyNumberFormat="1" applyFont="1" applyBorder="1" applyAlignment="1">
      <alignment horizontal="center" vertical="center"/>
    </xf>
    <xf numFmtId="49" fontId="20" fillId="0" borderId="17" xfId="10" applyNumberFormat="1" applyFont="1" applyBorder="1" applyAlignment="1">
      <alignment horizontal="center" vertical="center"/>
    </xf>
    <xf numFmtId="178" fontId="20" fillId="0" borderId="0" xfId="10" applyNumberFormat="1" applyFont="1" applyAlignment="1">
      <alignment horizontal="right"/>
    </xf>
    <xf numFmtId="179" fontId="20" fillId="0" borderId="0" xfId="10" applyNumberFormat="1" applyFont="1" applyAlignment="1">
      <alignment horizontal="right"/>
    </xf>
    <xf numFmtId="49" fontId="18" fillId="0" borderId="0" xfId="10" applyNumberFormat="1" applyFont="1"/>
    <xf numFmtId="0" fontId="20" fillId="0" borderId="32" xfId="10" applyFont="1" applyBorder="1" applyAlignment="1">
      <alignment horizontal="center" vertical="center"/>
    </xf>
    <xf numFmtId="0" fontId="20" fillId="0" borderId="28" xfId="10" applyFont="1" applyBorder="1" applyAlignment="1">
      <alignment horizontal="center" vertical="center"/>
    </xf>
    <xf numFmtId="0" fontId="20" fillId="5" borderId="28" xfId="10" applyFont="1" applyFill="1" applyBorder="1" applyAlignment="1">
      <alignment horizontal="center" vertical="center"/>
    </xf>
    <xf numFmtId="0" fontId="23" fillId="0" borderId="28" xfId="10" applyFont="1" applyBorder="1" applyAlignment="1">
      <alignment horizontal="center" vertical="center" wrapText="1"/>
    </xf>
    <xf numFmtId="0" fontId="23" fillId="0" borderId="11" xfId="10" applyFont="1" applyBorder="1" applyAlignment="1">
      <alignment horizontal="center" vertical="center" wrapText="1"/>
    </xf>
    <xf numFmtId="0" fontId="20" fillId="0" borderId="4" xfId="10" applyFont="1" applyBorder="1" applyAlignment="1">
      <alignment horizontal="center" vertical="center"/>
    </xf>
    <xf numFmtId="0" fontId="20" fillId="0" borderId="28" xfId="10" applyFont="1" applyBorder="1" applyAlignment="1">
      <alignment horizontal="center" vertical="center" wrapText="1"/>
    </xf>
    <xf numFmtId="0" fontId="20" fillId="0" borderId="11" xfId="10" applyFont="1" applyBorder="1" applyAlignment="1">
      <alignment horizontal="center" vertical="center"/>
    </xf>
    <xf numFmtId="49" fontId="20" fillId="0" borderId="4" xfId="10" quotePrefix="1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3" borderId="37" xfId="0" applyNumberFormat="1" applyFont="1" applyFill="1" applyBorder="1" applyAlignment="1">
      <alignment horizontal="right" vertical="center"/>
    </xf>
    <xf numFmtId="0" fontId="20" fillId="0" borderId="103" xfId="0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/>
    </xf>
    <xf numFmtId="0" fontId="20" fillId="0" borderId="104" xfId="0" applyFont="1" applyBorder="1" applyAlignment="1">
      <alignment horizontal="center" vertical="center"/>
    </xf>
    <xf numFmtId="0" fontId="20" fillId="0" borderId="105" xfId="0" applyFont="1" applyBorder="1" applyAlignment="1">
      <alignment horizontal="center" vertical="center"/>
    </xf>
    <xf numFmtId="0" fontId="20" fillId="0" borderId="97" xfId="0" applyFont="1" applyBorder="1" applyAlignment="1">
      <alignment horizontal="left" vertical="center"/>
    </xf>
    <xf numFmtId="0" fontId="20" fillId="3" borderId="7" xfId="0" applyFont="1" applyFill="1" applyBorder="1" applyAlignment="1">
      <alignment horizontal="left" vertical="center"/>
    </xf>
    <xf numFmtId="176" fontId="20" fillId="3" borderId="9" xfId="0" applyNumberFormat="1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0" fillId="0" borderId="42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0" fontId="20" fillId="0" borderId="10" xfId="0" applyFont="1" applyBorder="1" applyAlignment="1">
      <alignment horizontal="center" vertical="center" wrapText="1"/>
    </xf>
    <xf numFmtId="176" fontId="20" fillId="0" borderId="29" xfId="0" applyNumberFormat="1" applyFont="1" applyBorder="1" applyAlignment="1">
      <alignment horizontal="center" vertical="center"/>
    </xf>
    <xf numFmtId="49" fontId="20" fillId="0" borderId="28" xfId="10" applyNumberFormat="1" applyFont="1" applyBorder="1" applyAlignment="1">
      <alignment horizontal="left" vertical="center" wrapText="1"/>
    </xf>
    <xf numFmtId="49" fontId="20" fillId="0" borderId="32" xfId="0" applyNumberFormat="1" applyFont="1" applyBorder="1" applyAlignment="1">
      <alignment horizontal="justify" vertical="center" wrapText="1"/>
    </xf>
    <xf numFmtId="176" fontId="20" fillId="0" borderId="24" xfId="0" applyNumberFormat="1" applyFont="1" applyBorder="1" applyAlignment="1">
      <alignment horizontal="center" vertical="center"/>
    </xf>
    <xf numFmtId="0" fontId="38" fillId="0" borderId="34" xfId="0" applyFont="1" applyBorder="1" applyAlignment="1">
      <alignment horizontal="justify" vertical="center"/>
    </xf>
    <xf numFmtId="0" fontId="25" fillId="0" borderId="116" xfId="0" applyFont="1" applyBorder="1" applyAlignment="1">
      <alignment horizontal="center" vertical="center"/>
    </xf>
    <xf numFmtId="0" fontId="25" fillId="0" borderId="117" xfId="0" applyFont="1" applyBorder="1" applyAlignment="1">
      <alignment horizontal="center" vertical="center"/>
    </xf>
    <xf numFmtId="41" fontId="25" fillId="0" borderId="26" xfId="0" applyNumberFormat="1" applyFont="1" applyBorder="1" applyAlignment="1">
      <alignment horizontal="right" vertical="center"/>
    </xf>
    <xf numFmtId="0" fontId="25" fillId="0" borderId="2" xfId="0" applyFont="1" applyBorder="1" applyAlignment="1">
      <alignment horizontal="left" vertical="center" wrapText="1"/>
    </xf>
    <xf numFmtId="176" fontId="25" fillId="0" borderId="14" xfId="0" applyNumberFormat="1" applyFont="1" applyBorder="1" applyAlignment="1">
      <alignment horizontal="center" vertical="center"/>
    </xf>
    <xf numFmtId="0" fontId="20" fillId="0" borderId="26" xfId="0" applyFont="1" applyBorder="1" applyAlignment="1">
      <alignment horizontal="left" vertical="center" wrapText="1"/>
    </xf>
    <xf numFmtId="176" fontId="20" fillId="0" borderId="21" xfId="0" applyNumberFormat="1" applyFont="1" applyBorder="1" applyAlignment="1">
      <alignment horizontal="center" vertical="center"/>
    </xf>
    <xf numFmtId="0" fontId="33" fillId="0" borderId="73" xfId="10" applyFont="1" applyBorder="1"/>
    <xf numFmtId="0" fontId="33" fillId="0" borderId="39" xfId="10" applyFont="1" applyBorder="1"/>
    <xf numFmtId="49" fontId="33" fillId="0" borderId="7" xfId="10" applyNumberFormat="1" applyFont="1" applyBorder="1" applyAlignment="1">
      <alignment horizontal="center" vertical="center"/>
    </xf>
    <xf numFmtId="177" fontId="33" fillId="0" borderId="7" xfId="10" applyNumberFormat="1" applyFont="1" applyBorder="1" applyAlignment="1">
      <alignment horizontal="right"/>
    </xf>
    <xf numFmtId="49" fontId="18" fillId="0" borderId="3" xfId="10" applyNumberFormat="1" applyFont="1" applyBorder="1" applyAlignment="1">
      <alignment horizontal="center" vertical="center"/>
    </xf>
    <xf numFmtId="49" fontId="18" fillId="0" borderId="30" xfId="10" applyNumberFormat="1" applyFont="1" applyBorder="1" applyAlignment="1">
      <alignment horizontal="center" vertical="center"/>
    </xf>
    <xf numFmtId="49" fontId="18" fillId="0" borderId="5" xfId="10" applyNumberFormat="1" applyFont="1" applyBorder="1" applyAlignment="1">
      <alignment horizontal="center" vertical="center"/>
    </xf>
    <xf numFmtId="49" fontId="18" fillId="0" borderId="20" xfId="10" applyNumberFormat="1" applyFont="1" applyBorder="1" applyAlignment="1">
      <alignment horizontal="center" vertical="center"/>
    </xf>
    <xf numFmtId="178" fontId="20" fillId="4" borderId="32" xfId="10" applyNumberFormat="1" applyFont="1" applyFill="1" applyBorder="1" applyAlignment="1">
      <alignment vertical="center" wrapText="1"/>
    </xf>
    <xf numFmtId="179" fontId="20" fillId="4" borderId="32" xfId="10" applyNumberFormat="1" applyFont="1" applyFill="1" applyBorder="1" applyAlignment="1">
      <alignment vertical="center"/>
    </xf>
    <xf numFmtId="0" fontId="24" fillId="0" borderId="0" xfId="10" applyFont="1"/>
    <xf numFmtId="49" fontId="39" fillId="0" borderId="28" xfId="10" applyNumberFormat="1" applyFont="1" applyBorder="1" applyAlignment="1">
      <alignment horizontal="center" vertical="center"/>
    </xf>
    <xf numFmtId="176" fontId="20" fillId="0" borderId="33" xfId="0" applyNumberFormat="1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center" vertical="center"/>
    </xf>
    <xf numFmtId="0" fontId="38" fillId="0" borderId="11" xfId="0" applyFont="1" applyBorder="1" applyAlignment="1">
      <alignment horizontal="justify" vertical="center"/>
    </xf>
    <xf numFmtId="0" fontId="20" fillId="0" borderId="65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33" fillId="4" borderId="59" xfId="10" applyFont="1" applyFill="1" applyBorder="1" applyAlignment="1">
      <alignment horizontal="center" vertical="center"/>
    </xf>
    <xf numFmtId="0" fontId="33" fillId="4" borderId="55" xfId="10" applyFont="1" applyFill="1" applyBorder="1" applyAlignment="1">
      <alignment horizontal="center" vertical="center"/>
    </xf>
    <xf numFmtId="49" fontId="20" fillId="0" borderId="3" xfId="10" quotePrefix="1" applyNumberFormat="1" applyFont="1" applyBorder="1" applyAlignment="1">
      <alignment horizontal="center" vertical="center"/>
    </xf>
    <xf numFmtId="177" fontId="33" fillId="0" borderId="0" xfId="10" applyNumberFormat="1" applyFont="1" applyAlignment="1">
      <alignment vertical="center"/>
    </xf>
    <xf numFmtId="177" fontId="24" fillId="0" borderId="0" xfId="10" applyNumberFormat="1" applyFont="1"/>
    <xf numFmtId="178" fontId="33" fillId="0" borderId="0" xfId="10" applyNumberFormat="1" applyFont="1" applyAlignment="1">
      <alignment horizontal="right" vertical="center" wrapText="1"/>
    </xf>
    <xf numFmtId="179" fontId="33" fillId="0" borderId="0" xfId="10" applyNumberFormat="1" applyFont="1" applyAlignment="1">
      <alignment horizontal="right" vertical="center"/>
    </xf>
    <xf numFmtId="0" fontId="24" fillId="0" borderId="0" xfId="10" applyFont="1" applyAlignment="1">
      <alignment horizontal="center"/>
    </xf>
    <xf numFmtId="0" fontId="33" fillId="0" borderId="52" xfId="10" applyFont="1" applyBorder="1" applyAlignment="1">
      <alignment horizontal="center" vertical="center"/>
    </xf>
    <xf numFmtId="178" fontId="24" fillId="0" borderId="0" xfId="10" applyNumberFormat="1" applyFont="1"/>
    <xf numFmtId="179" fontId="24" fillId="0" borderId="0" xfId="10" applyNumberFormat="1" applyFont="1"/>
    <xf numFmtId="49" fontId="20" fillId="0" borderId="20" xfId="10" applyNumberFormat="1" applyFont="1" applyBorder="1" applyAlignment="1">
      <alignment horizontal="center" vertical="center"/>
    </xf>
    <xf numFmtId="49" fontId="23" fillId="0" borderId="33" xfId="10" applyNumberFormat="1" applyFont="1" applyBorder="1" applyAlignment="1">
      <alignment vertical="center" wrapText="1"/>
    </xf>
    <xf numFmtId="49" fontId="20" fillId="0" borderId="50" xfId="10" applyNumberFormat="1" applyFont="1" applyBorder="1" applyAlignment="1">
      <alignment horizontal="center" vertical="center"/>
    </xf>
    <xf numFmtId="49" fontId="23" fillId="0" borderId="8" xfId="10" applyNumberFormat="1" applyFont="1" applyBorder="1" applyAlignment="1">
      <alignment vertical="center" wrapText="1"/>
    </xf>
    <xf numFmtId="49" fontId="23" fillId="0" borderId="33" xfId="10" applyNumberFormat="1" applyFont="1" applyBorder="1" applyAlignment="1">
      <alignment horizontal="left" vertical="center"/>
    </xf>
    <xf numFmtId="49" fontId="20" fillId="0" borderId="32" xfId="10" applyNumberFormat="1" applyFont="1" applyBorder="1" applyAlignment="1">
      <alignment vertical="center"/>
    </xf>
    <xf numFmtId="49" fontId="23" fillId="0" borderId="66" xfId="10" applyNumberFormat="1" applyFont="1" applyBorder="1" applyAlignment="1">
      <alignment horizontal="left" vertical="center"/>
    </xf>
    <xf numFmtId="49" fontId="23" fillId="0" borderId="33" xfId="10" applyNumberFormat="1" applyFont="1" applyBorder="1" applyAlignment="1">
      <alignment horizontal="left" vertical="center" wrapText="1"/>
    </xf>
    <xf numFmtId="49" fontId="23" fillId="0" borderId="23" xfId="10" applyNumberFormat="1" applyFont="1" applyBorder="1" applyAlignment="1">
      <alignment horizontal="left" vertical="center" wrapText="1"/>
    </xf>
    <xf numFmtId="49" fontId="23" fillId="0" borderId="8" xfId="10" applyNumberFormat="1" applyFont="1" applyBorder="1" applyAlignment="1">
      <alignment horizontal="left" vertical="center"/>
    </xf>
    <xf numFmtId="49" fontId="23" fillId="0" borderId="25" xfId="10" applyNumberFormat="1" applyFont="1" applyBorder="1" applyAlignment="1">
      <alignment horizontal="left" vertical="center"/>
    </xf>
    <xf numFmtId="49" fontId="23" fillId="0" borderId="66" xfId="10" applyNumberFormat="1" applyFont="1" applyBorder="1" applyAlignment="1">
      <alignment horizontal="left" vertical="center" wrapText="1"/>
    </xf>
    <xf numFmtId="49" fontId="23" fillId="0" borderId="25" xfId="10" applyNumberFormat="1" applyFont="1" applyBorder="1" applyAlignment="1">
      <alignment horizontal="left" vertical="center" wrapText="1"/>
    </xf>
    <xf numFmtId="49" fontId="23" fillId="0" borderId="62" xfId="10" applyNumberFormat="1" applyFont="1" applyBorder="1" applyAlignment="1">
      <alignment horizontal="left" vertical="center"/>
    </xf>
    <xf numFmtId="0" fontId="20" fillId="5" borderId="32" xfId="10" applyFont="1" applyFill="1" applyBorder="1" applyAlignment="1">
      <alignment horizontal="center" vertical="center"/>
    </xf>
    <xf numFmtId="178" fontId="20" fillId="5" borderId="32" xfId="10" applyNumberFormat="1" applyFont="1" applyFill="1" applyBorder="1" applyAlignment="1">
      <alignment vertical="center" wrapText="1"/>
    </xf>
    <xf numFmtId="179" fontId="20" fillId="5" borderId="32" xfId="10" applyNumberFormat="1" applyFont="1" applyFill="1" applyBorder="1" applyAlignment="1">
      <alignment vertical="center"/>
    </xf>
    <xf numFmtId="176" fontId="18" fillId="4" borderId="23" xfId="0" applyNumberFormat="1" applyFont="1" applyFill="1" applyBorder="1" applyAlignment="1">
      <alignment horizontal="right" vertical="center"/>
    </xf>
    <xf numFmtId="0" fontId="23" fillId="0" borderId="11" xfId="0" applyFont="1" applyBorder="1" applyAlignment="1">
      <alignment horizontal="center" vertical="center" wrapText="1"/>
    </xf>
    <xf numFmtId="176" fontId="18" fillId="2" borderId="88" xfId="0" applyNumberFormat="1" applyFont="1" applyFill="1" applyBorder="1">
      <alignment vertical="center"/>
    </xf>
    <xf numFmtId="176" fontId="18" fillId="2" borderId="87" xfId="0" applyNumberFormat="1" applyFont="1" applyFill="1" applyBorder="1">
      <alignment vertical="center"/>
    </xf>
    <xf numFmtId="176" fontId="18" fillId="2" borderId="23" xfId="0" applyNumberFormat="1" applyFont="1" applyFill="1" applyBorder="1">
      <alignment vertical="center"/>
    </xf>
    <xf numFmtId="178" fontId="20" fillId="0" borderId="28" xfId="10" applyNumberFormat="1" applyFont="1" applyBorder="1" applyAlignment="1">
      <alignment vertical="center"/>
    </xf>
    <xf numFmtId="49" fontId="23" fillId="0" borderId="22" xfId="10" applyNumberFormat="1" applyFont="1" applyBorder="1" applyAlignment="1">
      <alignment horizontal="left" vertical="center" wrapText="1"/>
    </xf>
    <xf numFmtId="49" fontId="23" fillId="0" borderId="22" xfId="0" applyNumberFormat="1" applyFont="1" applyBorder="1" applyAlignment="1">
      <alignment horizontal="justify" vertical="center" wrapText="1"/>
    </xf>
    <xf numFmtId="49" fontId="23" fillId="0" borderId="8" xfId="0" applyNumberFormat="1" applyFont="1" applyBorder="1" applyAlignment="1">
      <alignment horizontal="justify" vertical="center" wrapText="1"/>
    </xf>
    <xf numFmtId="178" fontId="20" fillId="0" borderId="4" xfId="10" applyNumberFormat="1" applyFont="1" applyBorder="1" applyAlignment="1">
      <alignment vertical="center" wrapText="1"/>
    </xf>
    <xf numFmtId="179" fontId="20" fillId="0" borderId="4" xfId="10" applyNumberFormat="1" applyFont="1" applyBorder="1" applyAlignment="1">
      <alignment vertical="center"/>
    </xf>
    <xf numFmtId="49" fontId="43" fillId="0" borderId="28" xfId="10" applyNumberFormat="1" applyFont="1" applyBorder="1" applyAlignment="1">
      <alignment horizontal="center" vertical="center"/>
    </xf>
    <xf numFmtId="178" fontId="33" fillId="0" borderId="7" xfId="10" applyNumberFormat="1" applyFont="1" applyBorder="1" applyAlignment="1">
      <alignment horizontal="right" vertical="center" wrapText="1"/>
    </xf>
    <xf numFmtId="179" fontId="33" fillId="0" borderId="9" xfId="10" applyNumberFormat="1" applyFont="1" applyBorder="1" applyAlignment="1">
      <alignment horizontal="right" vertical="center"/>
    </xf>
    <xf numFmtId="0" fontId="23" fillId="0" borderId="4" xfId="0" applyFont="1" applyBorder="1" applyAlignment="1">
      <alignment horizontal="center" vertical="center"/>
    </xf>
    <xf numFmtId="49" fontId="20" fillId="0" borderId="32" xfId="10" applyNumberFormat="1" applyFont="1" applyBorder="1" applyAlignment="1">
      <alignment horizontal="left" vertical="center" wrapText="1"/>
    </xf>
    <xf numFmtId="0" fontId="20" fillId="0" borderId="76" xfId="0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45" fillId="0" borderId="28" xfId="10" applyFont="1" applyBorder="1" applyAlignment="1">
      <alignment horizontal="center" vertical="center"/>
    </xf>
    <xf numFmtId="179" fontId="33" fillId="0" borderId="0" xfId="10" applyNumberFormat="1" applyFont="1"/>
    <xf numFmtId="49" fontId="18" fillId="0" borderId="64" xfId="10" applyNumberFormat="1" applyFont="1" applyBorder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179" fontId="18" fillId="0" borderId="75" xfId="10" applyNumberFormat="1" applyFont="1" applyBorder="1"/>
    <xf numFmtId="179" fontId="33" fillId="0" borderId="75" xfId="10" applyNumberFormat="1" applyFont="1" applyBorder="1" applyAlignment="1">
      <alignment horizontal="right" vertical="center"/>
    </xf>
    <xf numFmtId="177" fontId="33" fillId="4" borderId="52" xfId="10" applyNumberFormat="1" applyFont="1" applyFill="1" applyBorder="1" applyAlignment="1">
      <alignment horizontal="right" vertical="center"/>
    </xf>
    <xf numFmtId="177" fontId="33" fillId="5" borderId="55" xfId="10" applyNumberFormat="1" applyFont="1" applyFill="1" applyBorder="1" applyAlignment="1">
      <alignment horizontal="right" vertical="center"/>
    </xf>
    <xf numFmtId="177" fontId="33" fillId="0" borderId="55" xfId="10" applyNumberFormat="1" applyFont="1" applyBorder="1" applyAlignment="1">
      <alignment horizontal="right" vertical="center"/>
    </xf>
    <xf numFmtId="177" fontId="33" fillId="3" borderId="117" xfId="10" applyNumberFormat="1" applyFont="1" applyFill="1" applyBorder="1" applyAlignment="1">
      <alignment horizontal="right" vertical="center"/>
    </xf>
    <xf numFmtId="177" fontId="33" fillId="3" borderId="26" xfId="10" applyNumberFormat="1" applyFont="1" applyFill="1" applyBorder="1" applyAlignment="1">
      <alignment horizontal="right" vertical="center"/>
    </xf>
    <xf numFmtId="177" fontId="33" fillId="4" borderId="32" xfId="10" applyNumberFormat="1" applyFont="1" applyFill="1" applyBorder="1" applyAlignment="1">
      <alignment horizontal="right" vertical="center"/>
    </xf>
    <xf numFmtId="177" fontId="33" fillId="5" borderId="28" xfId="10" applyNumberFormat="1" applyFont="1" applyFill="1" applyBorder="1" applyAlignment="1">
      <alignment horizontal="right" vertical="center"/>
    </xf>
    <xf numFmtId="177" fontId="33" fillId="0" borderId="28" xfId="10" applyNumberFormat="1" applyFont="1" applyBorder="1" applyAlignment="1">
      <alignment horizontal="right" vertical="center"/>
    </xf>
    <xf numFmtId="177" fontId="33" fillId="4" borderId="55" xfId="10" applyNumberFormat="1" applyFont="1" applyFill="1" applyBorder="1" applyAlignment="1">
      <alignment horizontal="right" vertical="center"/>
    </xf>
    <xf numFmtId="177" fontId="33" fillId="0" borderId="76" xfId="10" applyNumberFormat="1" applyFont="1" applyBorder="1" applyAlignment="1">
      <alignment horizontal="right" vertical="center"/>
    </xf>
    <xf numFmtId="177" fontId="33" fillId="0" borderId="11" xfId="10" applyNumberFormat="1" applyFont="1" applyBorder="1" applyAlignment="1">
      <alignment horizontal="right" vertical="center"/>
    </xf>
    <xf numFmtId="177" fontId="33" fillId="4" borderId="28" xfId="10" applyNumberFormat="1" applyFont="1" applyFill="1" applyBorder="1" applyAlignment="1">
      <alignment horizontal="right" vertical="center"/>
    </xf>
    <xf numFmtId="177" fontId="33" fillId="0" borderId="28" xfId="10" applyNumberFormat="1" applyFont="1" applyBorder="1" applyAlignment="1">
      <alignment vertical="center"/>
    </xf>
    <xf numFmtId="177" fontId="33" fillId="0" borderId="11" xfId="10" applyNumberFormat="1" applyFont="1" applyBorder="1" applyAlignment="1">
      <alignment vertical="center"/>
    </xf>
    <xf numFmtId="177" fontId="33" fillId="4" borderId="28" xfId="10" applyNumberFormat="1" applyFont="1" applyFill="1" applyBorder="1" applyAlignment="1">
      <alignment vertical="center"/>
    </xf>
    <xf numFmtId="177" fontId="33" fillId="5" borderId="28" xfId="10" applyNumberFormat="1" applyFont="1" applyFill="1" applyBorder="1" applyAlignment="1">
      <alignment vertical="center"/>
    </xf>
    <xf numFmtId="177" fontId="33" fillId="0" borderId="32" xfId="10" applyNumberFormat="1" applyFont="1" applyBorder="1" applyAlignment="1">
      <alignment vertical="center"/>
    </xf>
    <xf numFmtId="177" fontId="33" fillId="0" borderId="7" xfId="10" applyNumberFormat="1" applyFont="1" applyBorder="1" applyAlignment="1">
      <alignment vertical="center"/>
    </xf>
    <xf numFmtId="49" fontId="33" fillId="0" borderId="92" xfId="10" applyNumberFormat="1" applyFont="1" applyBorder="1" applyAlignment="1">
      <alignment horizontal="center" vertical="center"/>
    </xf>
    <xf numFmtId="179" fontId="33" fillId="0" borderId="156" xfId="10" applyNumberFormat="1" applyFont="1" applyBorder="1" applyAlignment="1">
      <alignment horizontal="right"/>
    </xf>
    <xf numFmtId="178" fontId="20" fillId="4" borderId="32" xfId="10" applyNumberFormat="1" applyFont="1" applyFill="1" applyBorder="1" applyAlignment="1">
      <alignment horizontal="right" vertical="center" wrapText="1"/>
    </xf>
    <xf numFmtId="49" fontId="23" fillId="0" borderId="17" xfId="10" applyNumberFormat="1" applyFont="1" applyBorder="1" applyAlignment="1">
      <alignment horizontal="center" vertical="center"/>
    </xf>
    <xf numFmtId="49" fontId="23" fillId="0" borderId="91" xfId="10" applyNumberFormat="1" applyFont="1" applyBorder="1" applyAlignment="1">
      <alignment horizontal="left" vertical="center"/>
    </xf>
    <xf numFmtId="178" fontId="20" fillId="0" borderId="32" xfId="10" applyNumberFormat="1" applyFont="1" applyBorder="1" applyAlignment="1">
      <alignment vertical="center" wrapText="1"/>
    </xf>
    <xf numFmtId="179" fontId="20" fillId="0" borderId="32" xfId="10" applyNumberFormat="1" applyFont="1" applyBorder="1" applyAlignment="1">
      <alignment vertical="center"/>
    </xf>
    <xf numFmtId="49" fontId="24" fillId="0" borderId="28" xfId="10" applyNumberFormat="1" applyFont="1" applyBorder="1" applyAlignment="1">
      <alignment horizontal="center" vertical="center"/>
    </xf>
    <xf numFmtId="49" fontId="20" fillId="0" borderId="3" xfId="10" applyNumberFormat="1" applyFont="1" applyBorder="1" applyAlignment="1">
      <alignment horizontal="center" vertical="center" wrapText="1"/>
    </xf>
    <xf numFmtId="49" fontId="20" fillId="0" borderId="4" xfId="10" applyNumberFormat="1" applyFont="1" applyBorder="1" applyAlignment="1">
      <alignment horizontal="center" vertical="center" wrapText="1"/>
    </xf>
    <xf numFmtId="0" fontId="23" fillId="0" borderId="23" xfId="10" applyFont="1" applyBorder="1" applyAlignment="1">
      <alignment vertical="center"/>
    </xf>
    <xf numFmtId="0" fontId="18" fillId="0" borderId="80" xfId="0" applyFont="1" applyBorder="1" applyAlignment="1">
      <alignment horizontal="center" vertical="center"/>
    </xf>
    <xf numFmtId="176" fontId="18" fillId="0" borderId="80" xfId="0" applyNumberFormat="1" applyFont="1" applyBorder="1" applyAlignment="1">
      <alignment horizontal="right" vertical="center"/>
    </xf>
    <xf numFmtId="176" fontId="18" fillId="0" borderId="82" xfId="0" applyNumberFormat="1" applyFont="1" applyBorder="1" applyAlignment="1">
      <alignment horizontal="right" vertical="center"/>
    </xf>
    <xf numFmtId="176" fontId="18" fillId="0" borderId="84" xfId="0" applyNumberFormat="1" applyFont="1" applyBorder="1" applyAlignment="1">
      <alignment horizontal="right" vertical="center"/>
    </xf>
    <xf numFmtId="176" fontId="18" fillId="0" borderId="80" xfId="0" applyNumberFormat="1" applyFont="1" applyBorder="1">
      <alignment vertical="center"/>
    </xf>
    <xf numFmtId="176" fontId="18" fillId="0" borderId="106" xfId="0" applyNumberFormat="1" applyFont="1" applyBorder="1" applyAlignment="1">
      <alignment horizontal="right" vertical="center"/>
    </xf>
    <xf numFmtId="176" fontId="18" fillId="0" borderId="82" xfId="0" applyNumberFormat="1" applyFont="1" applyBorder="1">
      <alignment vertical="center"/>
    </xf>
    <xf numFmtId="49" fontId="33" fillId="0" borderId="122" xfId="10" applyNumberFormat="1" applyFont="1" applyBorder="1" applyAlignment="1">
      <alignment horizontal="center" vertical="center"/>
    </xf>
    <xf numFmtId="179" fontId="33" fillId="0" borderId="167" xfId="10" applyNumberFormat="1" applyFont="1" applyBorder="1" applyAlignment="1">
      <alignment horizontal="right"/>
    </xf>
    <xf numFmtId="0" fontId="33" fillId="0" borderId="2" xfId="10" applyFont="1" applyBorder="1" applyAlignment="1">
      <alignment horizontal="center" vertical="center"/>
    </xf>
    <xf numFmtId="0" fontId="33" fillId="0" borderId="12" xfId="10" applyFont="1" applyBorder="1" applyAlignment="1">
      <alignment horizontal="center" vertical="center"/>
    </xf>
    <xf numFmtId="177" fontId="33" fillId="0" borderId="12" xfId="10" applyNumberFormat="1" applyFont="1" applyBorder="1" applyAlignment="1">
      <alignment vertical="center"/>
    </xf>
    <xf numFmtId="178" fontId="33" fillId="0" borderId="12" xfId="10" applyNumberFormat="1" applyFont="1" applyBorder="1" applyAlignment="1">
      <alignment horizontal="right" vertical="center" wrapText="1"/>
    </xf>
    <xf numFmtId="179" fontId="33" fillId="0" borderId="14" xfId="10" applyNumberFormat="1" applyFont="1" applyBorder="1" applyAlignment="1">
      <alignment horizontal="right" vertical="center"/>
    </xf>
    <xf numFmtId="49" fontId="33" fillId="0" borderId="119" xfId="10" applyNumberFormat="1" applyFont="1" applyBorder="1" applyAlignment="1">
      <alignment horizontal="center" vertical="center"/>
    </xf>
    <xf numFmtId="177" fontId="33" fillId="0" borderId="119" xfId="10" applyNumberFormat="1" applyFont="1" applyBorder="1" applyAlignment="1">
      <alignment horizontal="right"/>
    </xf>
    <xf numFmtId="0" fontId="23" fillId="0" borderId="34" xfId="0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 wrapText="1"/>
    </xf>
    <xf numFmtId="0" fontId="33" fillId="0" borderId="168" xfId="10" applyFont="1" applyBorder="1" applyAlignment="1">
      <alignment horizontal="center" vertical="center"/>
    </xf>
    <xf numFmtId="0" fontId="33" fillId="0" borderId="118" xfId="10" applyFont="1" applyBorder="1" applyAlignment="1">
      <alignment horizontal="center" vertical="center"/>
    </xf>
    <xf numFmtId="0" fontId="33" fillId="0" borderId="17" xfId="10" applyFont="1" applyBorder="1" applyAlignment="1">
      <alignment horizontal="center" vertical="center"/>
    </xf>
    <xf numFmtId="178" fontId="33" fillId="0" borderId="17" xfId="10" applyNumberFormat="1" applyFont="1" applyBorder="1" applyAlignment="1">
      <alignment horizontal="right" vertical="center" wrapText="1"/>
    </xf>
    <xf numFmtId="179" fontId="33" fillId="0" borderId="62" xfId="10" applyNumberFormat="1" applyFont="1" applyBorder="1" applyAlignment="1">
      <alignment horizontal="right" vertical="center"/>
    </xf>
    <xf numFmtId="177" fontId="33" fillId="0" borderId="17" xfId="10" applyNumberFormat="1" applyFont="1" applyBorder="1" applyAlignment="1">
      <alignment vertical="center"/>
    </xf>
    <xf numFmtId="49" fontId="20" fillId="0" borderId="4" xfId="10" applyNumberFormat="1" applyFont="1" applyBorder="1" applyAlignment="1">
      <alignment vertical="center" wrapText="1"/>
    </xf>
    <xf numFmtId="49" fontId="20" fillId="0" borderId="32" xfId="10" applyNumberFormat="1" applyFont="1" applyBorder="1" applyAlignment="1">
      <alignment vertical="center" wrapText="1"/>
    </xf>
    <xf numFmtId="181" fontId="31" fillId="0" borderId="0" xfId="0" applyNumberFormat="1" applyFont="1" applyAlignment="1">
      <alignment horizontal="center" vertical="center" wrapText="1"/>
    </xf>
    <xf numFmtId="176" fontId="18" fillId="0" borderId="81" xfId="0" applyNumberFormat="1" applyFont="1" applyBorder="1" applyAlignment="1">
      <alignment horizontal="right" vertical="center"/>
    </xf>
    <xf numFmtId="178" fontId="20" fillId="0" borderId="4" xfId="10" applyNumberFormat="1" applyFont="1" applyBorder="1" applyAlignment="1">
      <alignment vertical="center"/>
    </xf>
    <xf numFmtId="49" fontId="33" fillId="0" borderId="8" xfId="10" applyNumberFormat="1" applyFont="1" applyBorder="1" applyAlignment="1">
      <alignment horizontal="left" vertical="center"/>
    </xf>
    <xf numFmtId="176" fontId="18" fillId="0" borderId="2" xfId="0" applyNumberFormat="1" applyFont="1" applyBorder="1" applyAlignment="1">
      <alignment horizontal="right" vertical="center"/>
    </xf>
    <xf numFmtId="176" fontId="18" fillId="0" borderId="79" xfId="0" applyNumberFormat="1" applyFont="1" applyBorder="1" applyAlignment="1">
      <alignment horizontal="right" vertical="center"/>
    </xf>
    <xf numFmtId="176" fontId="18" fillId="0" borderId="11" xfId="0" applyNumberFormat="1" applyFont="1" applyBorder="1" applyAlignment="1">
      <alignment horizontal="right" vertical="center"/>
    </xf>
    <xf numFmtId="176" fontId="18" fillId="0" borderId="24" xfId="0" applyNumberFormat="1" applyFont="1" applyBorder="1" applyAlignment="1">
      <alignment horizontal="right" vertical="center"/>
    </xf>
    <xf numFmtId="176" fontId="18" fillId="0" borderId="4" xfId="0" applyNumberFormat="1" applyFont="1" applyBorder="1" applyAlignment="1">
      <alignment horizontal="right" vertical="center"/>
    </xf>
    <xf numFmtId="176" fontId="18" fillId="0" borderId="66" xfId="0" applyNumberFormat="1" applyFont="1" applyBorder="1" applyAlignment="1">
      <alignment horizontal="right" vertical="center"/>
    </xf>
    <xf numFmtId="176" fontId="18" fillId="0" borderId="83" xfId="0" applyNumberFormat="1" applyFont="1" applyBorder="1" applyAlignment="1">
      <alignment horizontal="right" vertical="center"/>
    </xf>
    <xf numFmtId="176" fontId="18" fillId="0" borderId="33" xfId="0" applyNumberFormat="1" applyFont="1" applyBorder="1" applyAlignment="1">
      <alignment horizontal="right" vertical="center"/>
    </xf>
    <xf numFmtId="176" fontId="18" fillId="0" borderId="8" xfId="0" applyNumberFormat="1" applyFont="1" applyBorder="1" applyAlignment="1">
      <alignment horizontal="right" vertical="center"/>
    </xf>
    <xf numFmtId="176" fontId="18" fillId="0" borderId="4" xfId="0" applyNumberFormat="1" applyFont="1" applyBorder="1">
      <alignment vertical="center"/>
    </xf>
    <xf numFmtId="176" fontId="18" fillId="0" borderId="11" xfId="0" applyNumberFormat="1" applyFont="1" applyBorder="1">
      <alignment vertical="center"/>
    </xf>
    <xf numFmtId="176" fontId="18" fillId="0" borderId="108" xfId="0" applyNumberFormat="1" applyFont="1" applyBorder="1" applyAlignment="1">
      <alignment horizontal="right" vertical="center"/>
    </xf>
    <xf numFmtId="176" fontId="18" fillId="0" borderId="111" xfId="0" applyNumberFormat="1" applyFont="1" applyBorder="1">
      <alignment vertical="center"/>
    </xf>
    <xf numFmtId="176" fontId="18" fillId="0" borderId="164" xfId="0" applyNumberFormat="1" applyFont="1" applyBorder="1" applyAlignment="1">
      <alignment horizontal="right" vertical="center"/>
    </xf>
    <xf numFmtId="0" fontId="18" fillId="0" borderId="109" xfId="0" applyFont="1" applyBorder="1" applyAlignment="1">
      <alignment horizontal="center" vertical="center"/>
    </xf>
    <xf numFmtId="176" fontId="18" fillId="0" borderId="109" xfId="0" applyNumberFormat="1" applyFont="1" applyBorder="1">
      <alignment vertical="center"/>
    </xf>
    <xf numFmtId="176" fontId="18" fillId="0" borderId="109" xfId="0" applyNumberFormat="1" applyFont="1" applyBorder="1" applyAlignment="1">
      <alignment horizontal="right" vertical="center"/>
    </xf>
    <xf numFmtId="176" fontId="18" fillId="0" borderId="110" xfId="0" applyNumberFormat="1" applyFont="1" applyBorder="1" applyAlignment="1">
      <alignment horizontal="right" vertical="center"/>
    </xf>
    <xf numFmtId="0" fontId="18" fillId="0" borderId="111" xfId="0" applyFont="1" applyBorder="1" applyAlignment="1">
      <alignment horizontal="center" vertical="center"/>
    </xf>
    <xf numFmtId="176" fontId="18" fillId="0" borderId="111" xfId="0" applyNumberFormat="1" applyFont="1" applyBorder="1" applyAlignment="1">
      <alignment horizontal="right" vertical="center"/>
    </xf>
    <xf numFmtId="176" fontId="18" fillId="0" borderId="112" xfId="0" applyNumberFormat="1" applyFont="1" applyBorder="1" applyAlignment="1">
      <alignment horizontal="right" vertical="center"/>
    </xf>
    <xf numFmtId="0" fontId="18" fillId="0" borderId="166" xfId="0" applyFont="1" applyBorder="1" applyAlignment="1">
      <alignment horizontal="center" vertical="center"/>
    </xf>
    <xf numFmtId="176" fontId="18" fillId="0" borderId="166" xfId="0" applyNumberFormat="1" applyFont="1" applyBorder="1">
      <alignment vertical="center"/>
    </xf>
    <xf numFmtId="176" fontId="18" fillId="0" borderId="166" xfId="0" applyNumberFormat="1" applyFont="1" applyBorder="1" applyAlignment="1">
      <alignment horizontal="right" vertical="center"/>
    </xf>
    <xf numFmtId="176" fontId="18" fillId="0" borderId="107" xfId="0" applyNumberFormat="1" applyFont="1" applyBorder="1" applyAlignment="1">
      <alignment horizontal="right" vertical="center"/>
    </xf>
    <xf numFmtId="176" fontId="18" fillId="0" borderId="106" xfId="0" applyNumberFormat="1" applyFont="1" applyBorder="1">
      <alignment vertical="center"/>
    </xf>
    <xf numFmtId="176" fontId="18" fillId="0" borderId="8" xfId="0" applyNumberFormat="1" applyFont="1" applyBorder="1">
      <alignment vertical="center"/>
    </xf>
    <xf numFmtId="176" fontId="18" fillId="0" borderId="108" xfId="0" applyNumberFormat="1" applyFont="1" applyBorder="1">
      <alignment vertical="center"/>
    </xf>
    <xf numFmtId="176" fontId="18" fillId="0" borderId="165" xfId="0" applyNumberFormat="1" applyFont="1" applyBorder="1">
      <alignment vertical="center"/>
    </xf>
    <xf numFmtId="176" fontId="18" fillId="0" borderId="2" xfId="0" applyNumberFormat="1" applyFont="1" applyBorder="1">
      <alignment vertical="center"/>
    </xf>
    <xf numFmtId="176" fontId="18" fillId="0" borderId="6" xfId="0" applyNumberFormat="1" applyFont="1" applyBorder="1">
      <alignment vertical="center"/>
    </xf>
    <xf numFmtId="176" fontId="18" fillId="0" borderId="84" xfId="0" applyNumberFormat="1" applyFont="1" applyBorder="1">
      <alignment vertical="center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center" vertical="center"/>
    </xf>
    <xf numFmtId="41" fontId="18" fillId="0" borderId="0" xfId="22" applyFont="1" applyAlignment="1">
      <alignment horizontal="right" vertical="center"/>
    </xf>
    <xf numFmtId="41" fontId="18" fillId="0" borderId="0" xfId="22" applyFont="1" applyAlignment="1">
      <alignment horizontal="center" vertical="center"/>
    </xf>
    <xf numFmtId="176" fontId="18" fillId="0" borderId="0" xfId="2" applyNumberFormat="1" applyFont="1" applyAlignment="1">
      <alignment horizontal="center" vertical="center"/>
    </xf>
    <xf numFmtId="0" fontId="14" fillId="0" borderId="0" xfId="2">
      <alignment vertical="center"/>
    </xf>
    <xf numFmtId="0" fontId="20" fillId="0" borderId="43" xfId="2" applyFont="1" applyBorder="1" applyAlignment="1">
      <alignment horizontal="center" vertical="center"/>
    </xf>
    <xf numFmtId="0" fontId="20" fillId="0" borderId="44" xfId="2" applyFont="1" applyBorder="1" applyAlignment="1">
      <alignment horizontal="center" vertical="center"/>
    </xf>
    <xf numFmtId="41" fontId="20" fillId="0" borderId="44" xfId="22" applyFont="1" applyBorder="1" applyAlignment="1">
      <alignment horizontal="center" vertical="center"/>
    </xf>
    <xf numFmtId="176" fontId="20" fillId="0" borderId="45" xfId="2" applyNumberFormat="1" applyFont="1" applyBorder="1" applyAlignment="1">
      <alignment horizontal="center" vertical="center" wrapText="1"/>
    </xf>
    <xf numFmtId="0" fontId="20" fillId="0" borderId="46" xfId="2" applyFont="1" applyBorder="1" applyAlignment="1">
      <alignment horizontal="center" vertical="center"/>
    </xf>
    <xf numFmtId="0" fontId="20" fillId="0" borderId="47" xfId="2" applyFont="1" applyBorder="1" applyAlignment="1">
      <alignment horizontal="center" vertical="center"/>
    </xf>
    <xf numFmtId="41" fontId="20" fillId="0" borderId="47" xfId="22" applyFont="1" applyBorder="1" applyAlignment="1">
      <alignment horizontal="right" vertical="center"/>
    </xf>
    <xf numFmtId="41" fontId="20" fillId="0" borderId="47" xfId="22" applyFont="1" applyBorder="1" applyAlignment="1">
      <alignment horizontal="center" vertical="center"/>
    </xf>
    <xf numFmtId="176" fontId="20" fillId="0" borderId="48" xfId="2" applyNumberFormat="1" applyFont="1" applyBorder="1" applyAlignment="1">
      <alignment horizontal="center" vertical="center"/>
    </xf>
    <xf numFmtId="176" fontId="20" fillId="0" borderId="47" xfId="2" applyNumberFormat="1" applyFont="1" applyBorder="1" applyAlignment="1">
      <alignment horizontal="center" vertical="center"/>
    </xf>
    <xf numFmtId="176" fontId="40" fillId="0" borderId="48" xfId="2" applyNumberFormat="1" applyFont="1" applyBorder="1" applyAlignment="1">
      <alignment horizontal="center" vertical="center"/>
    </xf>
    <xf numFmtId="0" fontId="20" fillId="0" borderId="49" xfId="2" applyFont="1" applyBorder="1" applyAlignment="1">
      <alignment horizontal="center" vertical="center"/>
    </xf>
    <xf numFmtId="0" fontId="20" fillId="0" borderId="34" xfId="2" applyFont="1" applyBorder="1" applyAlignment="1">
      <alignment horizontal="center" vertical="center"/>
    </xf>
    <xf numFmtId="41" fontId="20" fillId="0" borderId="34" xfId="22" applyFont="1" applyBorder="1" applyAlignment="1">
      <alignment horizontal="right" vertical="center"/>
    </xf>
    <xf numFmtId="41" fontId="20" fillId="0" borderId="34" xfId="22" applyFont="1" applyBorder="1" applyAlignment="1">
      <alignment horizontal="center" vertical="center"/>
    </xf>
    <xf numFmtId="176" fontId="20" fillId="0" borderId="35" xfId="2" applyNumberFormat="1" applyFont="1" applyBorder="1" applyAlignment="1">
      <alignment horizontal="center" vertical="center"/>
    </xf>
    <xf numFmtId="0" fontId="23" fillId="0" borderId="169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 vertical="center" wrapText="1"/>
    </xf>
    <xf numFmtId="49" fontId="33" fillId="0" borderId="5" xfId="10" applyNumberFormat="1" applyFont="1" applyBorder="1" applyAlignment="1">
      <alignment horizontal="center" vertical="center"/>
    </xf>
    <xf numFmtId="179" fontId="33" fillId="0" borderId="67" xfId="10" applyNumberFormat="1" applyFont="1" applyBorder="1" applyAlignment="1">
      <alignment horizontal="right"/>
    </xf>
    <xf numFmtId="177" fontId="33" fillId="0" borderId="2" xfId="10" applyNumberFormat="1" applyFont="1" applyBorder="1" applyAlignment="1">
      <alignment vertical="center"/>
    </xf>
    <xf numFmtId="178" fontId="33" fillId="0" borderId="2" xfId="10" applyNumberFormat="1" applyFont="1" applyBorder="1" applyAlignment="1">
      <alignment horizontal="right" vertical="center" wrapText="1"/>
    </xf>
    <xf numFmtId="179" fontId="33" fillId="0" borderId="6" xfId="10" applyNumberFormat="1" applyFont="1" applyBorder="1" applyAlignment="1">
      <alignment horizontal="right" vertical="center"/>
    </xf>
    <xf numFmtId="0" fontId="33" fillId="0" borderId="103" xfId="10" applyFont="1" applyBorder="1" applyAlignment="1">
      <alignment horizontal="center" vertical="center"/>
    </xf>
    <xf numFmtId="0" fontId="33" fillId="4" borderId="90" xfId="10" applyFont="1" applyFill="1" applyBorder="1" applyAlignment="1">
      <alignment horizontal="center" vertical="center"/>
    </xf>
    <xf numFmtId="0" fontId="33" fillId="4" borderId="52" xfId="10" applyFont="1" applyFill="1" applyBorder="1" applyAlignment="1">
      <alignment horizontal="center" vertical="center"/>
    </xf>
    <xf numFmtId="177" fontId="33" fillId="4" borderId="32" xfId="10" applyNumberFormat="1" applyFont="1" applyFill="1" applyBorder="1" applyAlignment="1">
      <alignment vertical="center"/>
    </xf>
    <xf numFmtId="49" fontId="33" fillId="0" borderId="93" xfId="10" applyNumberFormat="1" applyFont="1" applyBorder="1" applyAlignment="1">
      <alignment horizontal="center" vertical="center"/>
    </xf>
    <xf numFmtId="177" fontId="33" fillId="0" borderId="93" xfId="10" applyNumberFormat="1" applyFont="1" applyBorder="1"/>
    <xf numFmtId="179" fontId="33" fillId="0" borderId="93" xfId="10" applyNumberFormat="1" applyFont="1" applyBorder="1"/>
    <xf numFmtId="176" fontId="20" fillId="0" borderId="8" xfId="0" applyNumberFormat="1" applyFont="1" applyBorder="1" applyAlignment="1">
      <alignment horizontal="center" vertical="center"/>
    </xf>
    <xf numFmtId="177" fontId="48" fillId="0" borderId="0" xfId="10" applyNumberFormat="1" applyFont="1"/>
    <xf numFmtId="179" fontId="24" fillId="0" borderId="75" xfId="10" applyNumberFormat="1" applyFont="1" applyBorder="1"/>
    <xf numFmtId="49" fontId="24" fillId="0" borderId="0" xfId="10" applyNumberFormat="1" applyFont="1" applyAlignment="1">
      <alignment horizontal="center" vertical="center"/>
    </xf>
    <xf numFmtId="0" fontId="45" fillId="0" borderId="0" xfId="10" applyFont="1" applyAlignment="1">
      <alignment horizontal="center"/>
    </xf>
    <xf numFmtId="49" fontId="24" fillId="0" borderId="64" xfId="10" applyNumberFormat="1" applyFont="1" applyBorder="1" applyAlignment="1">
      <alignment horizontal="center" vertical="center"/>
    </xf>
    <xf numFmtId="49" fontId="18" fillId="0" borderId="92" xfId="10" applyNumberFormat="1" applyFont="1" applyBorder="1" applyAlignment="1">
      <alignment horizontal="center" vertical="center"/>
    </xf>
    <xf numFmtId="49" fontId="18" fillId="0" borderId="93" xfId="10" applyNumberFormat="1" applyFont="1" applyBorder="1" applyAlignment="1">
      <alignment horizontal="center" vertical="center"/>
    </xf>
    <xf numFmtId="177" fontId="18" fillId="0" borderId="93" xfId="10" applyNumberFormat="1" applyFont="1" applyBorder="1"/>
    <xf numFmtId="179" fontId="18" fillId="0" borderId="93" xfId="10" applyNumberFormat="1" applyFont="1" applyBorder="1"/>
    <xf numFmtId="0" fontId="18" fillId="0" borderId="7" xfId="10" applyFont="1" applyBorder="1" applyAlignment="1">
      <alignment horizontal="center"/>
    </xf>
    <xf numFmtId="0" fontId="18" fillId="0" borderId="118" xfId="10" applyFont="1" applyBorder="1" applyAlignment="1">
      <alignment horizontal="center"/>
    </xf>
    <xf numFmtId="0" fontId="20" fillId="0" borderId="6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49" fontId="24" fillId="0" borderId="8" xfId="10" applyNumberFormat="1" applyFont="1" applyBorder="1" applyAlignment="1">
      <alignment horizontal="left" vertical="center"/>
    </xf>
    <xf numFmtId="49" fontId="24" fillId="0" borderId="33" xfId="10" applyNumberFormat="1" applyFont="1" applyBorder="1" applyAlignment="1">
      <alignment horizontal="left" vertical="center"/>
    </xf>
    <xf numFmtId="178" fontId="20" fillId="0" borderId="7" xfId="10" applyNumberFormat="1" applyFont="1" applyBorder="1" applyAlignment="1">
      <alignment vertical="center"/>
    </xf>
    <xf numFmtId="179" fontId="20" fillId="0" borderId="7" xfId="10" applyNumberFormat="1" applyFont="1" applyBorder="1" applyAlignment="1">
      <alignment vertical="center"/>
    </xf>
    <xf numFmtId="49" fontId="18" fillId="0" borderId="119" xfId="10" applyNumberFormat="1" applyFont="1" applyBorder="1" applyAlignment="1">
      <alignment horizontal="left" vertical="center"/>
    </xf>
    <xf numFmtId="49" fontId="18" fillId="0" borderId="4" xfId="10" applyNumberFormat="1" applyFont="1" applyBorder="1" applyAlignment="1">
      <alignment horizontal="center" vertical="center"/>
    </xf>
    <xf numFmtId="0" fontId="51" fillId="0" borderId="0" xfId="0" applyFont="1" applyAlignment="1">
      <alignment horizontal="left" vertical="center"/>
    </xf>
    <xf numFmtId="0" fontId="53" fillId="0" borderId="0" xfId="0" applyFont="1" applyAlignment="1">
      <alignment horizontal="center" vertical="center"/>
    </xf>
    <xf numFmtId="0" fontId="55" fillId="0" borderId="0" xfId="0" applyFont="1">
      <alignment vertical="center"/>
    </xf>
    <xf numFmtId="176" fontId="52" fillId="0" borderId="0" xfId="0" applyNumberFormat="1" applyFont="1">
      <alignment vertical="center"/>
    </xf>
    <xf numFmtId="0" fontId="54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0" fontId="56" fillId="0" borderId="28" xfId="1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41" fontId="24" fillId="0" borderId="32" xfId="1" applyFont="1" applyBorder="1" applyAlignment="1">
      <alignment vertical="center"/>
    </xf>
    <xf numFmtId="176" fontId="24" fillId="0" borderId="32" xfId="1" applyNumberFormat="1" applyFont="1" applyBorder="1" applyAlignment="1">
      <alignment vertical="center"/>
    </xf>
    <xf numFmtId="0" fontId="24" fillId="0" borderId="28" xfId="0" applyFont="1" applyBorder="1" applyAlignment="1">
      <alignment horizontal="center" vertical="center" wrapText="1"/>
    </xf>
    <xf numFmtId="41" fontId="24" fillId="0" borderId="28" xfId="1" applyFont="1" applyBorder="1" applyAlignment="1">
      <alignment horizontal="center" vertical="center"/>
    </xf>
    <xf numFmtId="49" fontId="20" fillId="0" borderId="90" xfId="10" applyNumberFormat="1" applyFont="1" applyBorder="1" applyAlignment="1">
      <alignment horizontal="center" vertical="center"/>
    </xf>
    <xf numFmtId="176" fontId="18" fillId="2" borderId="8" xfId="0" applyNumberFormat="1" applyFont="1" applyFill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41" fontId="0" fillId="0" borderId="0" xfId="1" applyFont="1">
      <alignment vertical="center"/>
    </xf>
    <xf numFmtId="41" fontId="16" fillId="0" borderId="0" xfId="1" applyFont="1" applyAlignment="1">
      <alignment horizontal="center" vertical="center"/>
    </xf>
    <xf numFmtId="41" fontId="0" fillId="0" borderId="0" xfId="1" applyFont="1" applyAlignment="1">
      <alignment vertical="center"/>
    </xf>
    <xf numFmtId="41" fontId="0" fillId="0" borderId="0" xfId="1" applyFont="1" applyFill="1" applyAlignment="1">
      <alignment vertical="center"/>
    </xf>
    <xf numFmtId="41" fontId="16" fillId="0" borderId="0" xfId="1" applyFont="1" applyFill="1" applyAlignment="1">
      <alignment horizontal="center" vertical="center"/>
    </xf>
    <xf numFmtId="41" fontId="0" fillId="0" borderId="0" xfId="1" applyFont="1" applyFill="1">
      <alignment vertical="center"/>
    </xf>
    <xf numFmtId="49" fontId="18" fillId="0" borderId="0" xfId="10" applyNumberFormat="1" applyFont="1" applyAlignment="1">
      <alignment horizontal="left" vertical="center"/>
    </xf>
    <xf numFmtId="0" fontId="18" fillId="0" borderId="41" xfId="0" applyFont="1" applyBorder="1" applyAlignment="1">
      <alignment horizontal="center" vertical="center"/>
    </xf>
    <xf numFmtId="176" fontId="20" fillId="0" borderId="61" xfId="0" applyNumberFormat="1" applyFont="1" applyBorder="1" applyAlignment="1">
      <alignment horizontal="center" vertical="center" wrapText="1"/>
    </xf>
    <xf numFmtId="176" fontId="20" fillId="0" borderId="12" xfId="0" applyNumberFormat="1" applyFont="1" applyBorder="1" applyAlignment="1">
      <alignment horizontal="right" vertical="center"/>
    </xf>
    <xf numFmtId="49" fontId="20" fillId="0" borderId="34" xfId="10" applyNumberFormat="1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177" fontId="28" fillId="0" borderId="0" xfId="10" applyNumberFormat="1" applyFont="1"/>
    <xf numFmtId="177" fontId="20" fillId="0" borderId="0" xfId="10" applyNumberFormat="1" applyFont="1"/>
    <xf numFmtId="177" fontId="20" fillId="3" borderId="50" xfId="10" applyNumberFormat="1" applyFont="1" applyFill="1" applyBorder="1" applyAlignment="1">
      <alignment horizontal="right" vertical="center"/>
    </xf>
    <xf numFmtId="177" fontId="20" fillId="4" borderId="27" xfId="10" applyNumberFormat="1" applyFont="1" applyFill="1" applyBorder="1" applyAlignment="1">
      <alignment horizontal="right" vertical="center"/>
    </xf>
    <xf numFmtId="177" fontId="20" fillId="5" borderId="55" xfId="10" applyNumberFormat="1" applyFont="1" applyFill="1" applyBorder="1" applyAlignment="1">
      <alignment horizontal="right" vertical="center"/>
    </xf>
    <xf numFmtId="177" fontId="20" fillId="0" borderId="11" xfId="10" applyNumberFormat="1" applyFont="1" applyBorder="1" applyAlignment="1">
      <alignment horizontal="right" vertical="center"/>
    </xf>
    <xf numFmtId="177" fontId="20" fillId="0" borderId="50" xfId="10" applyNumberFormat="1" applyFont="1" applyBorder="1" applyAlignment="1">
      <alignment horizontal="right" vertical="center"/>
    </xf>
    <xf numFmtId="177" fontId="20" fillId="0" borderId="4" xfId="10" applyNumberFormat="1" applyFont="1" applyBorder="1" applyAlignment="1">
      <alignment horizontal="right" vertical="center"/>
    </xf>
    <xf numFmtId="177" fontId="20" fillId="0" borderId="76" xfId="10" applyNumberFormat="1" applyFont="1" applyBorder="1" applyAlignment="1">
      <alignment horizontal="right" vertical="center"/>
    </xf>
    <xf numFmtId="177" fontId="20" fillId="4" borderId="55" xfId="10" applyNumberFormat="1" applyFont="1" applyFill="1" applyBorder="1" applyAlignment="1">
      <alignment horizontal="right" vertical="center"/>
    </xf>
    <xf numFmtId="177" fontId="20" fillId="0" borderId="55" xfId="10" applyNumberFormat="1" applyFont="1" applyBorder="1" applyAlignment="1">
      <alignment horizontal="right" vertical="center"/>
    </xf>
    <xf numFmtId="177" fontId="20" fillId="0" borderId="28" xfId="10" applyNumberFormat="1" applyFont="1" applyBorder="1" applyAlignment="1">
      <alignment horizontal="right" vertical="center"/>
    </xf>
    <xf numFmtId="177" fontId="20" fillId="0" borderId="52" xfId="10" applyNumberFormat="1" applyFont="1" applyBorder="1" applyAlignment="1">
      <alignment horizontal="right" vertical="center"/>
    </xf>
    <xf numFmtId="177" fontId="20" fillId="0" borderId="68" xfId="10" applyNumberFormat="1" applyFont="1" applyBorder="1" applyAlignment="1">
      <alignment horizontal="right" vertical="center"/>
    </xf>
    <xf numFmtId="177" fontId="20" fillId="4" borderId="52" xfId="10" applyNumberFormat="1" applyFont="1" applyFill="1" applyBorder="1" applyAlignment="1">
      <alignment horizontal="right" vertical="center"/>
    </xf>
    <xf numFmtId="177" fontId="20" fillId="0" borderId="17" xfId="10" applyNumberFormat="1" applyFont="1" applyBorder="1" applyAlignment="1">
      <alignment horizontal="right" vertical="center"/>
    </xf>
    <xf numFmtId="177" fontId="20" fillId="0" borderId="0" xfId="10" applyNumberFormat="1" applyFont="1" applyAlignment="1">
      <alignment horizontal="right"/>
    </xf>
    <xf numFmtId="177" fontId="27" fillId="0" borderId="0" xfId="10" applyNumberFormat="1" applyFont="1"/>
    <xf numFmtId="176" fontId="18" fillId="0" borderId="0" xfId="10" applyNumberFormat="1" applyFont="1" applyAlignment="1">
      <alignment horizontal="right" vertical="center"/>
    </xf>
    <xf numFmtId="178" fontId="20" fillId="3" borderId="11" xfId="10" applyNumberFormat="1" applyFont="1" applyFill="1" applyBorder="1" applyAlignment="1">
      <alignment horizontal="right" vertical="center"/>
    </xf>
    <xf numFmtId="178" fontId="20" fillId="4" borderId="27" xfId="10" applyNumberFormat="1" applyFont="1" applyFill="1" applyBorder="1" applyAlignment="1">
      <alignment horizontal="right" vertical="center"/>
    </xf>
    <xf numFmtId="178" fontId="20" fillId="5" borderId="28" xfId="10" applyNumberFormat="1" applyFont="1" applyFill="1" applyBorder="1" applyAlignment="1">
      <alignment horizontal="right" vertical="center"/>
    </xf>
    <xf numFmtId="178" fontId="20" fillId="0" borderId="28" xfId="10" applyNumberFormat="1" applyFont="1" applyBorder="1" applyAlignment="1">
      <alignment horizontal="right" vertical="center"/>
    </xf>
    <xf numFmtId="178" fontId="20" fillId="4" borderId="32" xfId="10" applyNumberFormat="1" applyFont="1" applyFill="1" applyBorder="1" applyAlignment="1">
      <alignment vertical="center"/>
    </xf>
    <xf numFmtId="178" fontId="20" fillId="5" borderId="28" xfId="10" applyNumberFormat="1" applyFont="1" applyFill="1" applyBorder="1" applyAlignment="1">
      <alignment vertical="center"/>
    </xf>
    <xf numFmtId="178" fontId="20" fillId="5" borderId="32" xfId="10" applyNumberFormat="1" applyFont="1" applyFill="1" applyBorder="1" applyAlignment="1">
      <alignment vertical="center"/>
    </xf>
    <xf numFmtId="178" fontId="20" fillId="4" borderId="28" xfId="10" applyNumberFormat="1" applyFont="1" applyFill="1" applyBorder="1" applyAlignment="1">
      <alignment vertical="center"/>
    </xf>
    <xf numFmtId="0" fontId="58" fillId="0" borderId="0" xfId="9" applyFont="1" applyAlignment="1">
      <alignment horizontal="center" vertical="center"/>
    </xf>
    <xf numFmtId="0" fontId="59" fillId="0" borderId="0" xfId="9" applyFont="1"/>
    <xf numFmtId="0" fontId="61" fillId="0" borderId="0" xfId="9" applyFont="1" applyAlignment="1">
      <alignment horizontal="center" vertical="center"/>
    </xf>
    <xf numFmtId="0" fontId="60" fillId="0" borderId="17" xfId="9" applyFont="1" applyBorder="1" applyAlignment="1">
      <alignment horizontal="center" vertical="center" wrapText="1"/>
    </xf>
    <xf numFmtId="177" fontId="60" fillId="0" borderId="12" xfId="11" applyNumberFormat="1" applyFont="1" applyBorder="1" applyAlignment="1">
      <alignment horizontal="center" vertical="center"/>
    </xf>
    <xf numFmtId="177" fontId="60" fillId="0" borderId="12" xfId="11" applyNumberFormat="1" applyFont="1" applyBorder="1" applyAlignment="1">
      <alignment horizontal="right" vertical="center"/>
    </xf>
    <xf numFmtId="177" fontId="60" fillId="0" borderId="12" xfId="9" applyNumberFormat="1" applyFont="1" applyBorder="1" applyAlignment="1">
      <alignment horizontal="right" vertical="center"/>
    </xf>
    <xf numFmtId="177" fontId="60" fillId="0" borderId="57" xfId="9" applyNumberFormat="1" applyFont="1" applyBorder="1" applyAlignment="1">
      <alignment horizontal="right" vertical="center"/>
    </xf>
    <xf numFmtId="177" fontId="60" fillId="0" borderId="28" xfId="11" applyNumberFormat="1" applyFont="1" applyBorder="1" applyAlignment="1">
      <alignment horizontal="center" vertical="center"/>
    </xf>
    <xf numFmtId="177" fontId="60" fillId="0" borderId="28" xfId="11" applyNumberFormat="1" applyFont="1" applyBorder="1" applyAlignment="1">
      <alignment horizontal="center" vertical="center" wrapText="1"/>
    </xf>
    <xf numFmtId="177" fontId="60" fillId="0" borderId="28" xfId="11" applyNumberFormat="1" applyFont="1" applyBorder="1" applyAlignment="1">
      <alignment horizontal="right" vertical="center"/>
    </xf>
    <xf numFmtId="177" fontId="60" fillId="0" borderId="28" xfId="9" applyNumberFormat="1" applyFont="1" applyBorder="1" applyAlignment="1">
      <alignment horizontal="right" vertical="center"/>
    </xf>
    <xf numFmtId="177" fontId="60" fillId="0" borderId="59" xfId="9" applyNumberFormat="1" applyFont="1" applyBorder="1" applyAlignment="1">
      <alignment horizontal="right" vertical="center"/>
    </xf>
    <xf numFmtId="177" fontId="60" fillId="0" borderId="28" xfId="9" applyNumberFormat="1" applyFont="1" applyBorder="1" applyAlignment="1">
      <alignment horizontal="center" vertical="center" wrapText="1"/>
    </xf>
    <xf numFmtId="177" fontId="60" fillId="0" borderId="11" xfId="11" applyNumberFormat="1" applyFont="1" applyBorder="1" applyAlignment="1">
      <alignment horizontal="right" vertical="center"/>
    </xf>
    <xf numFmtId="177" fontId="60" fillId="0" borderId="95" xfId="9" applyNumberFormat="1" applyFont="1" applyBorder="1" applyAlignment="1">
      <alignment horizontal="right" vertical="center"/>
    </xf>
    <xf numFmtId="177" fontId="60" fillId="0" borderId="11" xfId="11" applyNumberFormat="1" applyFont="1" applyBorder="1" applyAlignment="1">
      <alignment horizontal="center" vertical="center"/>
    </xf>
    <xf numFmtId="177" fontId="60" fillId="0" borderId="11" xfId="9" applyNumberFormat="1" applyFont="1" applyBorder="1" applyAlignment="1">
      <alignment horizontal="center" vertical="center" wrapText="1"/>
    </xf>
    <xf numFmtId="177" fontId="61" fillId="0" borderId="0" xfId="9" applyNumberFormat="1" applyFont="1" applyAlignment="1">
      <alignment horizontal="center" vertical="center"/>
    </xf>
    <xf numFmtId="177" fontId="60" fillId="0" borderId="32" xfId="9" applyNumberFormat="1" applyFont="1" applyBorder="1" applyAlignment="1">
      <alignment horizontal="center" vertical="center" wrapText="1"/>
    </xf>
    <xf numFmtId="177" fontId="60" fillId="0" borderId="32" xfId="11" applyNumberFormat="1" applyFont="1" applyBorder="1" applyAlignment="1">
      <alignment horizontal="right" vertical="center"/>
    </xf>
    <xf numFmtId="177" fontId="60" fillId="0" borderId="32" xfId="9" applyNumberFormat="1" applyFont="1" applyBorder="1" applyAlignment="1">
      <alignment horizontal="right" vertical="center"/>
    </xf>
    <xf numFmtId="177" fontId="60" fillId="0" borderId="90" xfId="9" applyNumberFormat="1" applyFont="1" applyBorder="1" applyAlignment="1">
      <alignment horizontal="right" vertical="center"/>
    </xf>
    <xf numFmtId="0" fontId="63" fillId="0" borderId="0" xfId="9" applyFont="1" applyAlignment="1">
      <alignment horizontal="center" vertical="center"/>
    </xf>
    <xf numFmtId="177" fontId="60" fillId="0" borderId="0" xfId="9" applyNumberFormat="1" applyFont="1" applyAlignment="1">
      <alignment horizontal="center" vertical="center"/>
    </xf>
    <xf numFmtId="177" fontId="63" fillId="0" borderId="0" xfId="9" applyNumberFormat="1" applyFont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176" fontId="18" fillId="0" borderId="42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176" fontId="24" fillId="0" borderId="22" xfId="0" applyNumberFormat="1" applyFont="1" applyBorder="1" applyAlignment="1">
      <alignment horizontal="center" vertical="center" wrapText="1"/>
    </xf>
    <xf numFmtId="176" fontId="24" fillId="0" borderId="22" xfId="0" applyNumberFormat="1" applyFont="1" applyBorder="1" applyAlignment="1">
      <alignment horizontal="center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62" xfId="0" applyNumberFormat="1" applyFont="1" applyBorder="1" applyAlignment="1">
      <alignment horizontal="center" vertical="center"/>
    </xf>
    <xf numFmtId="176" fontId="20" fillId="0" borderId="3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center" vertical="center" wrapText="1"/>
    </xf>
    <xf numFmtId="176" fontId="56" fillId="0" borderId="22" xfId="0" applyNumberFormat="1" applyFont="1" applyBorder="1" applyAlignment="1">
      <alignment horizontal="center" vertical="center" wrapText="1"/>
    </xf>
    <xf numFmtId="176" fontId="56" fillId="0" borderId="62" xfId="0" applyNumberFormat="1" applyFont="1" applyBorder="1" applyAlignment="1">
      <alignment horizontal="center" vertical="center" wrapText="1"/>
    </xf>
    <xf numFmtId="177" fontId="18" fillId="0" borderId="0" xfId="0" applyNumberFormat="1" applyFont="1">
      <alignment vertical="center"/>
    </xf>
    <xf numFmtId="0" fontId="64" fillId="0" borderId="13" xfId="0" applyFont="1" applyBorder="1" applyAlignment="1">
      <alignment horizontal="center" vertical="center"/>
    </xf>
    <xf numFmtId="0" fontId="64" fillId="0" borderId="12" xfId="0" applyFont="1" applyBorder="1" applyAlignment="1">
      <alignment horizontal="center" vertical="center"/>
    </xf>
    <xf numFmtId="177" fontId="64" fillId="0" borderId="12" xfId="0" applyNumberFormat="1" applyFont="1" applyBorder="1" applyAlignment="1">
      <alignment horizontal="center" vertical="center"/>
    </xf>
    <xf numFmtId="176" fontId="64" fillId="0" borderId="14" xfId="0" applyNumberFormat="1" applyFont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/>
    </xf>
    <xf numFmtId="176" fontId="20" fillId="4" borderId="11" xfId="0" applyNumberFormat="1" applyFont="1" applyFill="1" applyBorder="1" applyAlignment="1">
      <alignment horizontal="right" vertical="center"/>
    </xf>
    <xf numFmtId="176" fontId="20" fillId="4" borderId="22" xfId="0" applyNumberFormat="1" applyFont="1" applyFill="1" applyBorder="1" applyAlignment="1">
      <alignment horizontal="center" vertical="center"/>
    </xf>
    <xf numFmtId="0" fontId="20" fillId="0" borderId="101" xfId="0" applyFont="1" applyBorder="1" applyAlignment="1">
      <alignment horizontal="center" vertical="center" wrapText="1"/>
    </xf>
    <xf numFmtId="176" fontId="20" fillId="0" borderId="102" xfId="0" applyNumberFormat="1" applyFont="1" applyBorder="1" applyAlignment="1">
      <alignment horizontal="right" vertical="center"/>
    </xf>
    <xf numFmtId="0" fontId="20" fillId="0" borderId="64" xfId="0" applyFont="1" applyBorder="1" applyAlignment="1">
      <alignment horizontal="center" vertical="center" wrapText="1"/>
    </xf>
    <xf numFmtId="176" fontId="20" fillId="0" borderId="100" xfId="0" applyNumberFormat="1" applyFont="1" applyBorder="1" applyAlignment="1">
      <alignment horizontal="right" vertical="center"/>
    </xf>
    <xf numFmtId="41" fontId="22" fillId="0" borderId="0" xfId="1" applyFont="1">
      <alignment vertical="center"/>
    </xf>
    <xf numFmtId="0" fontId="20" fillId="0" borderId="39" xfId="0" applyFont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176" fontId="20" fillId="4" borderId="32" xfId="0" applyNumberFormat="1" applyFont="1" applyFill="1" applyBorder="1" applyAlignment="1">
      <alignment horizontal="right" vertical="center"/>
    </xf>
    <xf numFmtId="0" fontId="20" fillId="4" borderId="32" xfId="0" applyFont="1" applyFill="1" applyBorder="1" applyAlignment="1">
      <alignment horizontal="center" vertical="center"/>
    </xf>
    <xf numFmtId="176" fontId="20" fillId="4" borderId="4" xfId="0" applyNumberFormat="1" applyFont="1" applyFill="1" applyBorder="1" applyAlignment="1">
      <alignment horizontal="right" vertical="center"/>
    </xf>
    <xf numFmtId="176" fontId="20" fillId="4" borderId="33" xfId="0" applyNumberFormat="1" applyFont="1" applyFill="1" applyBorder="1" applyAlignment="1">
      <alignment horizontal="center" vertical="center"/>
    </xf>
    <xf numFmtId="176" fontId="20" fillId="0" borderId="23" xfId="0" applyNumberFormat="1" applyFont="1" applyBorder="1" applyAlignment="1">
      <alignment horizontal="center" vertical="center"/>
    </xf>
    <xf numFmtId="0" fontId="20" fillId="4" borderId="34" xfId="0" applyFont="1" applyFill="1" applyBorder="1" applyAlignment="1">
      <alignment horizontal="center" vertical="center"/>
    </xf>
    <xf numFmtId="176" fontId="20" fillId="4" borderId="34" xfId="0" applyNumberFormat="1" applyFont="1" applyFill="1" applyBorder="1" applyAlignment="1">
      <alignment horizontal="right" vertical="center"/>
    </xf>
    <xf numFmtId="176" fontId="20" fillId="4" borderId="35" xfId="0" applyNumberFormat="1" applyFont="1" applyFill="1" applyBorder="1" applyAlignment="1">
      <alignment horizontal="center" vertical="center"/>
    </xf>
    <xf numFmtId="0" fontId="20" fillId="3" borderId="36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/>
    </xf>
    <xf numFmtId="176" fontId="18" fillId="0" borderId="12" xfId="0" applyNumberFormat="1" applyFont="1" applyBorder="1" applyAlignment="1">
      <alignment horizontal="center" vertical="center"/>
    </xf>
    <xf numFmtId="181" fontId="20" fillId="0" borderId="13" xfId="0" applyNumberFormat="1" applyFont="1" applyBorder="1" applyAlignment="1">
      <alignment horizontal="center" vertical="center"/>
    </xf>
    <xf numFmtId="181" fontId="20" fillId="0" borderId="31" xfId="0" applyNumberFormat="1" applyFont="1" applyBorder="1" applyAlignment="1">
      <alignment horizontal="center" vertical="center"/>
    </xf>
    <xf numFmtId="176" fontId="20" fillId="0" borderId="28" xfId="0" applyNumberFormat="1" applyFont="1" applyBorder="1" applyAlignment="1">
      <alignment horizontal="center" vertical="center"/>
    </xf>
    <xf numFmtId="176" fontId="20" fillId="0" borderId="40" xfId="0" applyNumberFormat="1" applyFont="1" applyBorder="1" applyAlignment="1">
      <alignment horizontal="right" vertical="center"/>
    </xf>
    <xf numFmtId="181" fontId="20" fillId="0" borderId="27" xfId="0" applyNumberFormat="1" applyFont="1" applyBorder="1" applyAlignment="1">
      <alignment horizontal="center" vertical="center"/>
    </xf>
    <xf numFmtId="176" fontId="20" fillId="0" borderId="27" xfId="0" applyNumberFormat="1" applyFont="1" applyBorder="1" applyAlignment="1">
      <alignment horizontal="right" vertical="center"/>
    </xf>
    <xf numFmtId="181" fontId="20" fillId="0" borderId="28" xfId="0" applyNumberFormat="1" applyFont="1" applyBorder="1" applyAlignment="1">
      <alignment horizontal="center" vertical="center"/>
    </xf>
    <xf numFmtId="181" fontId="20" fillId="0" borderId="155" xfId="0" applyNumberFormat="1" applyFont="1" applyBorder="1" applyAlignment="1">
      <alignment horizontal="center" vertical="center"/>
    </xf>
    <xf numFmtId="181" fontId="33" fillId="0" borderId="129" xfId="0" applyNumberFormat="1" applyFont="1" applyBorder="1" applyAlignment="1">
      <alignment horizontal="center" vertical="center" wrapText="1"/>
    </xf>
    <xf numFmtId="176" fontId="20" fillId="0" borderId="37" xfId="0" applyNumberFormat="1" applyFont="1" applyBorder="1" applyAlignment="1">
      <alignment horizontal="right" vertical="center"/>
    </xf>
    <xf numFmtId="0" fontId="66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29" fillId="2" borderId="28" xfId="2" applyFont="1" applyFill="1" applyBorder="1" applyAlignment="1">
      <alignment horizontal="center" vertical="center" wrapText="1"/>
    </xf>
    <xf numFmtId="0" fontId="54" fillId="2" borderId="28" xfId="2" applyFont="1" applyFill="1" applyBorder="1" applyAlignment="1">
      <alignment horizontal="center" vertical="center" wrapText="1"/>
    </xf>
    <xf numFmtId="0" fontId="31" fillId="2" borderId="28" xfId="2" applyFont="1" applyFill="1" applyBorder="1" applyAlignment="1">
      <alignment vertical="center" wrapText="1"/>
    </xf>
    <xf numFmtId="181" fontId="55" fillId="0" borderId="28" xfId="0" applyNumberFormat="1" applyFont="1" applyBorder="1" applyAlignment="1">
      <alignment horizontal="center" vertical="center"/>
    </xf>
    <xf numFmtId="0" fontId="55" fillId="0" borderId="28" xfId="0" applyFont="1" applyBorder="1">
      <alignment vertical="center"/>
    </xf>
    <xf numFmtId="0" fontId="55" fillId="0" borderId="28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 wrapText="1"/>
    </xf>
    <xf numFmtId="0" fontId="55" fillId="0" borderId="28" xfId="28" applyFont="1" applyBorder="1">
      <alignment vertical="center"/>
    </xf>
    <xf numFmtId="0" fontId="31" fillId="0" borderId="28" xfId="0" applyFont="1" applyBorder="1">
      <alignment vertical="center"/>
    </xf>
    <xf numFmtId="0" fontId="14" fillId="0" borderId="0" xfId="0" applyFont="1">
      <alignment vertical="center"/>
    </xf>
    <xf numFmtId="181" fontId="31" fillId="0" borderId="0" xfId="0" applyNumberFormat="1" applyFont="1" applyAlignment="1">
      <alignment horizontal="center" vertical="center"/>
    </xf>
    <xf numFmtId="176" fontId="31" fillId="0" borderId="0" xfId="0" applyNumberFormat="1" applyFont="1">
      <alignment vertical="center"/>
    </xf>
    <xf numFmtId="176" fontId="52" fillId="0" borderId="0" xfId="0" applyNumberFormat="1" applyFont="1" applyAlignment="1">
      <alignment horizontal="left" vertical="center"/>
    </xf>
    <xf numFmtId="176" fontId="52" fillId="0" borderId="0" xfId="0" applyNumberFormat="1" applyFont="1" applyAlignment="1">
      <alignment horizontal="center" vertical="center"/>
    </xf>
    <xf numFmtId="41" fontId="29" fillId="3" borderId="77" xfId="0" applyNumberFormat="1" applyFont="1" applyFill="1" applyBorder="1" applyAlignment="1">
      <alignment vertical="center" wrapText="1"/>
    </xf>
    <xf numFmtId="0" fontId="29" fillId="3" borderId="77" xfId="0" applyFont="1" applyFill="1" applyBorder="1" applyAlignment="1">
      <alignment vertical="center" wrapText="1"/>
    </xf>
    <xf numFmtId="0" fontId="29" fillId="3" borderId="131" xfId="0" applyFont="1" applyFill="1" applyBorder="1" applyAlignment="1">
      <alignment vertical="center" wrapText="1"/>
    </xf>
    <xf numFmtId="41" fontId="29" fillId="4" borderId="77" xfId="0" applyNumberFormat="1" applyFont="1" applyFill="1" applyBorder="1" applyAlignment="1">
      <alignment vertical="center" wrapText="1"/>
    </xf>
    <xf numFmtId="0" fontId="29" fillId="4" borderId="77" xfId="0" applyFont="1" applyFill="1" applyBorder="1" applyAlignment="1">
      <alignment vertical="center" wrapText="1"/>
    </xf>
    <xf numFmtId="0" fontId="29" fillId="4" borderId="131" xfId="0" applyFont="1" applyFill="1" applyBorder="1" applyAlignment="1">
      <alignment vertical="center" wrapText="1"/>
    </xf>
    <xf numFmtId="41" fontId="0" fillId="0" borderId="0" xfId="1" applyFont="1" applyAlignment="1">
      <alignment horizontal="center" vertical="center"/>
    </xf>
    <xf numFmtId="176" fontId="20" fillId="0" borderId="6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left" vertical="center"/>
    </xf>
    <xf numFmtId="0" fontId="21" fillId="3" borderId="36" xfId="0" applyFont="1" applyFill="1" applyBorder="1" applyAlignment="1">
      <alignment horizontal="center" vertical="center"/>
    </xf>
    <xf numFmtId="176" fontId="21" fillId="3" borderId="37" xfId="0" applyNumberFormat="1" applyFont="1" applyFill="1" applyBorder="1" applyAlignment="1">
      <alignment horizontal="right" vertical="center"/>
    </xf>
    <xf numFmtId="0" fontId="21" fillId="3" borderId="37" xfId="0" applyFont="1" applyFill="1" applyBorder="1" applyAlignment="1">
      <alignment horizontal="center" vertical="center"/>
    </xf>
    <xf numFmtId="176" fontId="21" fillId="3" borderId="38" xfId="0" applyNumberFormat="1" applyFont="1" applyFill="1" applyBorder="1" applyAlignment="1">
      <alignment horizontal="center" vertical="center"/>
    </xf>
    <xf numFmtId="49" fontId="23" fillId="0" borderId="28" xfId="0" applyNumberFormat="1" applyFont="1" applyBorder="1" applyAlignment="1">
      <alignment horizontal="justify" vertical="center" wrapText="1"/>
    </xf>
    <xf numFmtId="0" fontId="18" fillId="0" borderId="0" xfId="0" applyFont="1" applyAlignment="1">
      <alignment horizontal="right" vertical="center"/>
    </xf>
    <xf numFmtId="177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177" fontId="22" fillId="0" borderId="0" xfId="0" applyNumberFormat="1" applyFont="1">
      <alignment vertical="center"/>
    </xf>
    <xf numFmtId="177" fontId="22" fillId="0" borderId="0" xfId="0" applyNumberFormat="1" applyFont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right" vertical="center"/>
    </xf>
    <xf numFmtId="177" fontId="20" fillId="0" borderId="13" xfId="0" applyNumberFormat="1" applyFont="1" applyBorder="1" applyAlignment="1">
      <alignment horizontal="center" vertical="center" wrapText="1"/>
    </xf>
    <xf numFmtId="177" fontId="20" fillId="0" borderId="15" xfId="0" applyNumberFormat="1" applyFont="1" applyBorder="1">
      <alignment vertical="center"/>
    </xf>
    <xf numFmtId="177" fontId="20" fillId="0" borderId="12" xfId="0" applyNumberFormat="1" applyFont="1" applyBorder="1">
      <alignment vertical="center"/>
    </xf>
    <xf numFmtId="177" fontId="20" fillId="0" borderId="5" xfId="0" applyNumberFormat="1" applyFont="1" applyBorder="1" applyAlignment="1">
      <alignment horizontal="center" vertical="center" wrapText="1"/>
    </xf>
    <xf numFmtId="177" fontId="20" fillId="0" borderId="51" xfId="0" applyNumberFormat="1" applyFont="1" applyBorder="1">
      <alignment vertical="center"/>
    </xf>
    <xf numFmtId="177" fontId="20" fillId="0" borderId="51" xfId="0" applyNumberFormat="1" applyFont="1" applyBorder="1" applyAlignment="1">
      <alignment horizontal="right" vertical="center"/>
    </xf>
    <xf numFmtId="177" fontId="20" fillId="0" borderId="7" xfId="0" applyNumberFormat="1" applyFont="1" applyBorder="1">
      <alignment vertical="center"/>
    </xf>
    <xf numFmtId="177" fontId="20" fillId="0" borderId="175" xfId="0" applyNumberFormat="1" applyFont="1" applyBorder="1" applyAlignment="1">
      <alignment horizontal="center" vertical="center"/>
    </xf>
    <xf numFmtId="177" fontId="20" fillId="0" borderId="174" xfId="0" applyNumberFormat="1" applyFon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53" xfId="0" applyNumberFormat="1" applyFont="1" applyBorder="1" applyAlignment="1">
      <alignment horizontal="center" vertical="center"/>
    </xf>
    <xf numFmtId="177" fontId="20" fillId="0" borderId="54" xfId="0" applyNumberFormat="1" applyFont="1" applyBorder="1" applyAlignment="1">
      <alignment horizontal="center" vertical="center"/>
    </xf>
    <xf numFmtId="177" fontId="20" fillId="0" borderId="55" xfId="0" applyNumberFormat="1" applyFont="1" applyBorder="1" applyAlignment="1">
      <alignment horizontal="center" vertical="center"/>
    </xf>
    <xf numFmtId="176" fontId="20" fillId="0" borderId="55" xfId="0" applyNumberFormat="1" applyFont="1" applyBorder="1" applyAlignment="1">
      <alignment horizontal="center" vertical="center"/>
    </xf>
    <xf numFmtId="177" fontId="20" fillId="0" borderId="59" xfId="0" applyNumberFormat="1" applyFont="1" applyBorder="1">
      <alignment vertical="center"/>
    </xf>
    <xf numFmtId="177" fontId="20" fillId="0" borderId="60" xfId="0" applyNumberFormat="1" applyFont="1" applyBorder="1" applyAlignment="1">
      <alignment horizontal="right" vertical="center"/>
    </xf>
    <xf numFmtId="177" fontId="20" fillId="0" borderId="55" xfId="0" applyNumberFormat="1" applyFont="1" applyBorder="1">
      <alignment vertical="center"/>
    </xf>
    <xf numFmtId="177" fontId="20" fillId="0" borderId="29" xfId="0" applyNumberFormat="1" applyFont="1" applyBorder="1">
      <alignment vertical="center"/>
    </xf>
    <xf numFmtId="177" fontId="20" fillId="0" borderId="52" xfId="0" applyNumberFormat="1" applyFont="1" applyBorder="1" applyAlignment="1">
      <alignment horizontal="center" vertical="center"/>
    </xf>
    <xf numFmtId="177" fontId="20" fillId="0" borderId="90" xfId="0" applyNumberFormat="1" applyFont="1" applyBorder="1">
      <alignment vertical="center"/>
    </xf>
    <xf numFmtId="177" fontId="20" fillId="0" borderId="100" xfId="0" applyNumberFormat="1" applyFont="1" applyBorder="1" applyAlignment="1">
      <alignment horizontal="right" vertical="center"/>
    </xf>
    <xf numFmtId="176" fontId="20" fillId="0" borderId="52" xfId="0" applyNumberFormat="1" applyFont="1" applyBorder="1" applyAlignment="1">
      <alignment horizontal="center" vertical="center"/>
    </xf>
    <xf numFmtId="177" fontId="20" fillId="0" borderId="56" xfId="0" applyNumberFormat="1" applyFont="1" applyBorder="1" applyAlignment="1">
      <alignment horizontal="center" vertical="center"/>
    </xf>
    <xf numFmtId="177" fontId="22" fillId="0" borderId="56" xfId="0" applyNumberFormat="1" applyFont="1" applyBorder="1" applyAlignment="1">
      <alignment horizontal="center" vertical="center"/>
    </xf>
    <xf numFmtId="177" fontId="22" fillId="0" borderId="60" xfId="0" applyNumberFormat="1" applyFont="1" applyBorder="1">
      <alignment vertical="center"/>
    </xf>
    <xf numFmtId="177" fontId="22" fillId="0" borderId="98" xfId="0" applyNumberFormat="1" applyFont="1" applyBorder="1" applyAlignment="1">
      <alignment horizontal="center" vertical="center"/>
    </xf>
    <xf numFmtId="177" fontId="22" fillId="0" borderId="100" xfId="0" applyNumberFormat="1" applyFont="1" applyBorder="1">
      <alignment vertical="center"/>
    </xf>
    <xf numFmtId="177" fontId="22" fillId="0" borderId="52" xfId="0" applyNumberFormat="1" applyFont="1" applyBorder="1" applyAlignment="1">
      <alignment horizontal="center" vertical="center"/>
    </xf>
    <xf numFmtId="177" fontId="20" fillId="0" borderId="60" xfId="0" applyNumberFormat="1" applyFont="1" applyBorder="1" applyAlignment="1">
      <alignment horizontal="center" vertical="center"/>
    </xf>
    <xf numFmtId="177" fontId="20" fillId="0" borderId="59" xfId="0" applyNumberFormat="1" applyFont="1" applyBorder="1" applyAlignment="1">
      <alignment horizontal="center" vertical="center"/>
    </xf>
    <xf numFmtId="177" fontId="20" fillId="0" borderId="29" xfId="0" applyNumberFormat="1" applyFont="1" applyBorder="1" applyAlignment="1">
      <alignment horizontal="center" vertical="center"/>
    </xf>
    <xf numFmtId="177" fontId="20" fillId="0" borderId="99" xfId="0" applyNumberFormat="1" applyFont="1" applyBorder="1" applyAlignment="1">
      <alignment horizontal="center" vertical="center"/>
    </xf>
    <xf numFmtId="177" fontId="20" fillId="0" borderId="115" xfId="0" applyNumberFormat="1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179" fontId="33" fillId="0" borderId="119" xfId="10" applyNumberFormat="1" applyFont="1" applyBorder="1" applyAlignment="1">
      <alignment horizontal="right" vertical="center"/>
    </xf>
    <xf numFmtId="49" fontId="56" fillId="0" borderId="28" xfId="10" applyNumberFormat="1" applyFont="1" applyBorder="1" applyAlignment="1">
      <alignment horizontal="center" vertical="center"/>
    </xf>
    <xf numFmtId="0" fontId="70" fillId="0" borderId="0" xfId="32" applyAlignment="1">
      <alignment vertical="center"/>
    </xf>
    <xf numFmtId="0" fontId="70" fillId="0" borderId="0" xfId="32" applyAlignment="1">
      <alignment horizontal="center" vertical="center" wrapText="1"/>
    </xf>
    <xf numFmtId="0" fontId="70" fillId="0" borderId="0" xfId="32" applyAlignment="1">
      <alignment vertical="center" wrapText="1"/>
    </xf>
    <xf numFmtId="0" fontId="75" fillId="0" borderId="0" xfId="32" applyFont="1" applyAlignment="1">
      <alignment vertical="center" wrapText="1"/>
    </xf>
    <xf numFmtId="0" fontId="76" fillId="0" borderId="93" xfId="32" applyFont="1" applyBorder="1" applyAlignment="1">
      <alignment horizontal="center" vertical="center"/>
    </xf>
    <xf numFmtId="0" fontId="15" fillId="0" borderId="7" xfId="32" applyFont="1" applyBorder="1" applyAlignment="1">
      <alignment vertical="center" wrapText="1"/>
    </xf>
    <xf numFmtId="182" fontId="46" fillId="0" borderId="177" xfId="32" applyNumberFormat="1" applyFont="1" applyBorder="1" applyAlignment="1">
      <alignment vertical="center"/>
    </xf>
    <xf numFmtId="182" fontId="46" fillId="0" borderId="178" xfId="32" applyNumberFormat="1" applyFont="1" applyBorder="1" applyAlignment="1">
      <alignment vertical="center"/>
    </xf>
    <xf numFmtId="182" fontId="77" fillId="0" borderId="32" xfId="32" applyNumberFormat="1" applyFont="1" applyBorder="1" applyAlignment="1">
      <alignment vertical="center" wrapText="1"/>
    </xf>
    <xf numFmtId="183" fontId="46" fillId="0" borderId="32" xfId="32" applyNumberFormat="1" applyFont="1" applyBorder="1" applyAlignment="1">
      <alignment horizontal="center" vertical="center" wrapText="1"/>
    </xf>
    <xf numFmtId="183" fontId="46" fillId="0" borderId="32" xfId="32" applyNumberFormat="1" applyFont="1" applyBorder="1" applyAlignment="1">
      <alignment horizontal="left" vertical="center" wrapText="1"/>
    </xf>
    <xf numFmtId="0" fontId="46" fillId="0" borderId="32" xfId="32" applyFont="1" applyBorder="1" applyAlignment="1">
      <alignment vertical="center" wrapText="1"/>
    </xf>
    <xf numFmtId="0" fontId="72" fillId="0" borderId="0" xfId="32" applyFont="1" applyAlignment="1">
      <alignment vertical="center"/>
    </xf>
    <xf numFmtId="182" fontId="46" fillId="0" borderId="48" xfId="32" applyNumberFormat="1" applyFont="1" applyBorder="1" applyAlignment="1">
      <alignment vertical="center"/>
    </xf>
    <xf numFmtId="182" fontId="46" fillId="0" borderId="47" xfId="32" applyNumberFormat="1" applyFont="1" applyBorder="1" applyAlignment="1">
      <alignment vertical="center"/>
    </xf>
    <xf numFmtId="182" fontId="77" fillId="0" borderId="47" xfId="32" applyNumberFormat="1" applyFont="1" applyBorder="1" applyAlignment="1">
      <alignment vertical="center" wrapText="1"/>
    </xf>
    <xf numFmtId="183" fontId="46" fillId="0" borderId="47" xfId="32" applyNumberFormat="1" applyFont="1" applyBorder="1" applyAlignment="1">
      <alignment horizontal="center" vertical="center" wrapText="1"/>
    </xf>
    <xf numFmtId="183" fontId="46" fillId="0" borderId="47" xfId="32" applyNumberFormat="1" applyFont="1" applyBorder="1" applyAlignment="1">
      <alignment horizontal="left" vertical="center" wrapText="1"/>
    </xf>
    <xf numFmtId="0" fontId="46" fillId="0" borderId="47" xfId="32" applyFont="1" applyBorder="1" applyAlignment="1">
      <alignment vertical="center" wrapText="1"/>
    </xf>
    <xf numFmtId="182" fontId="77" fillId="0" borderId="179" xfId="32" applyNumberFormat="1" applyFont="1" applyBorder="1" applyAlignment="1">
      <alignment vertical="center" wrapText="1"/>
    </xf>
    <xf numFmtId="183" fontId="46" fillId="0" borderId="179" xfId="32" applyNumberFormat="1" applyFont="1" applyBorder="1" applyAlignment="1">
      <alignment horizontal="center" vertical="center" wrapText="1"/>
    </xf>
    <xf numFmtId="183" fontId="46" fillId="0" borderId="179" xfId="32" applyNumberFormat="1" applyFont="1" applyBorder="1" applyAlignment="1">
      <alignment horizontal="left" vertical="center" wrapText="1"/>
    </xf>
    <xf numFmtId="0" fontId="46" fillId="0" borderId="179" xfId="32" applyFont="1" applyBorder="1" applyAlignment="1">
      <alignment vertical="center" wrapText="1"/>
    </xf>
    <xf numFmtId="182" fontId="46" fillId="0" borderId="8" xfId="32" applyNumberFormat="1" applyFont="1" applyBorder="1" applyAlignment="1">
      <alignment vertical="center"/>
    </xf>
    <xf numFmtId="182" fontId="46" fillId="0" borderId="4" xfId="32" applyNumberFormat="1" applyFont="1" applyBorder="1" applyAlignment="1">
      <alignment vertical="center"/>
    </xf>
    <xf numFmtId="182" fontId="46" fillId="0" borderId="4" xfId="32" applyNumberFormat="1" applyFont="1" applyBorder="1" applyAlignment="1">
      <alignment vertical="center" wrapText="1"/>
    </xf>
    <xf numFmtId="183" fontId="46" fillId="0" borderId="4" xfId="32" applyNumberFormat="1" applyFont="1" applyBorder="1" applyAlignment="1">
      <alignment horizontal="center" vertical="center" wrapText="1"/>
    </xf>
    <xf numFmtId="183" fontId="46" fillId="0" borderId="4" xfId="32" applyNumberFormat="1" applyFont="1" applyBorder="1" applyAlignment="1">
      <alignment horizontal="left" vertical="center" wrapText="1"/>
    </xf>
    <xf numFmtId="0" fontId="46" fillId="0" borderId="4" xfId="32" applyFont="1" applyBorder="1" applyAlignment="1">
      <alignment vertical="center" wrapText="1"/>
    </xf>
    <xf numFmtId="182" fontId="46" fillId="0" borderId="180" xfId="32" applyNumberFormat="1" applyFont="1" applyBorder="1" applyAlignment="1">
      <alignment vertical="center"/>
    </xf>
    <xf numFmtId="182" fontId="46" fillId="0" borderId="181" xfId="32" applyNumberFormat="1" applyFont="1" applyBorder="1" applyAlignment="1">
      <alignment vertical="center"/>
    </xf>
    <xf numFmtId="182" fontId="46" fillId="0" borderId="181" xfId="32" applyNumberFormat="1" applyFont="1" applyBorder="1" applyAlignment="1">
      <alignment vertical="center" wrapText="1"/>
    </xf>
    <xf numFmtId="0" fontId="46" fillId="0" borderId="181" xfId="32" applyFont="1" applyBorder="1" applyAlignment="1">
      <alignment horizontal="center" vertical="center" wrapText="1"/>
    </xf>
    <xf numFmtId="0" fontId="46" fillId="0" borderId="181" xfId="32" applyFont="1" applyBorder="1" applyAlignment="1">
      <alignment horizontal="left" vertical="center" wrapText="1"/>
    </xf>
    <xf numFmtId="0" fontId="46" fillId="0" borderId="181" xfId="32" applyFont="1" applyBorder="1" applyAlignment="1">
      <alignment vertical="center" wrapText="1"/>
    </xf>
    <xf numFmtId="182" fontId="46" fillId="0" borderId="47" xfId="32" applyNumberFormat="1" applyFont="1" applyBorder="1" applyAlignment="1">
      <alignment vertical="center" wrapText="1"/>
    </xf>
    <xf numFmtId="0" fontId="46" fillId="0" borderId="47" xfId="32" applyFont="1" applyBorder="1" applyAlignment="1">
      <alignment horizontal="center" vertical="center" wrapText="1"/>
    </xf>
    <xf numFmtId="0" fontId="46" fillId="0" borderId="47" xfId="32" applyFont="1" applyBorder="1" applyAlignment="1">
      <alignment horizontal="left" vertical="center" wrapText="1"/>
    </xf>
    <xf numFmtId="182" fontId="46" fillId="0" borderId="182" xfId="32" applyNumberFormat="1" applyFont="1" applyBorder="1" applyAlignment="1">
      <alignment vertical="center" wrapText="1"/>
    </xf>
    <xf numFmtId="183" fontId="46" fillId="0" borderId="182" xfId="32" applyNumberFormat="1" applyFont="1" applyBorder="1" applyAlignment="1">
      <alignment horizontal="center" vertical="center" wrapText="1"/>
    </xf>
    <xf numFmtId="183" fontId="46" fillId="0" borderId="182" xfId="32" applyNumberFormat="1" applyFont="1" applyBorder="1" applyAlignment="1">
      <alignment horizontal="left" vertical="center" wrapText="1"/>
    </xf>
    <xf numFmtId="0" fontId="46" fillId="0" borderId="182" xfId="32" applyFont="1" applyBorder="1" applyAlignment="1">
      <alignment vertical="center" wrapText="1"/>
    </xf>
    <xf numFmtId="182" fontId="46" fillId="0" borderId="176" xfId="32" applyNumberFormat="1" applyFont="1" applyBorder="1" applyAlignment="1">
      <alignment vertical="center"/>
    </xf>
    <xf numFmtId="182" fontId="46" fillId="0" borderId="183" xfId="32" applyNumberFormat="1" applyFont="1" applyBorder="1" applyAlignment="1">
      <alignment vertical="center"/>
    </xf>
    <xf numFmtId="182" fontId="46" fillId="0" borderId="183" xfId="32" applyNumberFormat="1" applyFont="1" applyBorder="1" applyAlignment="1">
      <alignment vertical="center" wrapText="1"/>
    </xf>
    <xf numFmtId="183" fontId="46" fillId="0" borderId="183" xfId="32" applyNumberFormat="1" applyFont="1" applyBorder="1" applyAlignment="1">
      <alignment horizontal="center" vertical="center" wrapText="1"/>
    </xf>
    <xf numFmtId="183" fontId="46" fillId="0" borderId="183" xfId="32" applyNumberFormat="1" applyFont="1" applyBorder="1" applyAlignment="1">
      <alignment horizontal="left" vertical="center" wrapText="1"/>
    </xf>
    <xf numFmtId="0" fontId="46" fillId="0" borderId="183" xfId="32" applyFont="1" applyBorder="1" applyAlignment="1">
      <alignment vertical="center" wrapText="1"/>
    </xf>
    <xf numFmtId="0" fontId="70" fillId="11" borderId="0" xfId="32" applyFill="1" applyAlignment="1">
      <alignment vertical="center"/>
    </xf>
    <xf numFmtId="182" fontId="46" fillId="11" borderId="22" xfId="32" applyNumberFormat="1" applyFont="1" applyFill="1" applyBorder="1" applyAlignment="1">
      <alignment vertical="center"/>
    </xf>
    <xf numFmtId="182" fontId="46" fillId="11" borderId="28" xfId="32" applyNumberFormat="1" applyFont="1" applyFill="1" applyBorder="1" applyAlignment="1">
      <alignment vertical="center"/>
    </xf>
    <xf numFmtId="183" fontId="46" fillId="11" borderId="28" xfId="32" applyNumberFormat="1" applyFont="1" applyFill="1" applyBorder="1" applyAlignment="1">
      <alignment horizontal="center" vertical="center" wrapText="1"/>
    </xf>
    <xf numFmtId="183" fontId="46" fillId="11" borderId="28" xfId="32" applyNumberFormat="1" applyFont="1" applyFill="1" applyBorder="1" applyAlignment="1">
      <alignment horizontal="left" vertical="center" wrapText="1"/>
    </xf>
    <xf numFmtId="182" fontId="46" fillId="0" borderId="23" xfId="32" applyNumberFormat="1" applyFont="1" applyBorder="1" applyAlignment="1">
      <alignment vertical="center"/>
    </xf>
    <xf numFmtId="182" fontId="46" fillId="0" borderId="32" xfId="32" applyNumberFormat="1" applyFont="1" applyBorder="1" applyAlignment="1">
      <alignment vertical="center"/>
    </xf>
    <xf numFmtId="0" fontId="46" fillId="0" borderId="32" xfId="32" applyFont="1" applyBorder="1" applyAlignment="1">
      <alignment horizontal="center" vertical="center" wrapText="1"/>
    </xf>
    <xf numFmtId="0" fontId="15" fillId="0" borderId="90" xfId="32" applyFont="1" applyBorder="1" applyAlignment="1">
      <alignment vertical="center"/>
    </xf>
    <xf numFmtId="0" fontId="15" fillId="0" borderId="32" xfId="32" applyFont="1" applyBorder="1" applyAlignment="1">
      <alignment vertical="center"/>
    </xf>
    <xf numFmtId="182" fontId="77" fillId="0" borderId="183" xfId="32" applyNumberFormat="1" applyFont="1" applyBorder="1" applyAlignment="1">
      <alignment vertical="center" wrapText="1"/>
    </xf>
    <xf numFmtId="182" fontId="46" fillId="0" borderId="22" xfId="32" applyNumberFormat="1" applyFont="1" applyBorder="1" applyAlignment="1">
      <alignment vertical="center"/>
    </xf>
    <xf numFmtId="182" fontId="46" fillId="0" borderId="28" xfId="32" applyNumberFormat="1" applyFont="1" applyBorder="1" applyAlignment="1">
      <alignment vertical="center"/>
    </xf>
    <xf numFmtId="182" fontId="77" fillId="0" borderId="28" xfId="32" applyNumberFormat="1" applyFont="1" applyBorder="1" applyAlignment="1">
      <alignment vertical="center" wrapText="1"/>
    </xf>
    <xf numFmtId="183" fontId="15" fillId="0" borderId="28" xfId="32" applyNumberFormat="1" applyFont="1" applyBorder="1" applyAlignment="1">
      <alignment horizontal="center" vertical="center" wrapText="1"/>
    </xf>
    <xf numFmtId="183" fontId="15" fillId="0" borderId="28" xfId="32" applyNumberFormat="1" applyFont="1" applyBorder="1" applyAlignment="1">
      <alignment horizontal="left" vertical="center" wrapText="1"/>
    </xf>
    <xf numFmtId="0" fontId="15" fillId="0" borderId="28" xfId="32" applyFont="1" applyBorder="1" applyAlignment="1">
      <alignment vertical="center" wrapText="1"/>
    </xf>
    <xf numFmtId="183" fontId="15" fillId="11" borderId="28" xfId="32" applyNumberFormat="1" applyFont="1" applyFill="1" applyBorder="1" applyAlignment="1">
      <alignment horizontal="center" vertical="center" wrapText="1"/>
    </xf>
    <xf numFmtId="183" fontId="15" fillId="11" borderId="28" xfId="32" applyNumberFormat="1" applyFont="1" applyFill="1" applyBorder="1" applyAlignment="1">
      <alignment horizontal="left" vertical="center" wrapText="1"/>
    </xf>
    <xf numFmtId="183" fontId="46" fillId="0" borderId="28" xfId="32" applyNumberFormat="1" applyFont="1" applyBorder="1" applyAlignment="1">
      <alignment horizontal="center" vertical="center" wrapText="1"/>
    </xf>
    <xf numFmtId="183" fontId="46" fillId="0" borderId="28" xfId="32" applyNumberFormat="1" applyFont="1" applyBorder="1" applyAlignment="1">
      <alignment horizontal="left" vertical="center" wrapText="1"/>
    </xf>
    <xf numFmtId="0" fontId="46" fillId="0" borderId="28" xfId="32" applyFont="1" applyBorder="1" applyAlignment="1">
      <alignment vertical="center" wrapText="1"/>
    </xf>
    <xf numFmtId="0" fontId="46" fillId="0" borderId="32" xfId="32" applyFont="1" applyBorder="1" applyAlignment="1">
      <alignment horizontal="left" vertical="center" wrapText="1"/>
    </xf>
    <xf numFmtId="0" fontId="46" fillId="0" borderId="183" xfId="32" applyFont="1" applyBorder="1" applyAlignment="1">
      <alignment horizontal="left" vertical="center" wrapText="1"/>
    </xf>
    <xf numFmtId="183" fontId="78" fillId="0" borderId="32" xfId="32" applyNumberFormat="1" applyFont="1" applyBorder="1" applyAlignment="1">
      <alignment horizontal="center" vertical="center" wrapText="1"/>
    </xf>
    <xf numFmtId="0" fontId="15" fillId="0" borderId="183" xfId="32" applyFont="1" applyBorder="1" applyAlignment="1">
      <alignment horizontal="left" vertical="center" wrapText="1"/>
    </xf>
    <xf numFmtId="0" fontId="15" fillId="0" borderId="183" xfId="32" applyFont="1" applyBorder="1" applyAlignment="1">
      <alignment vertical="center" wrapText="1"/>
    </xf>
    <xf numFmtId="182" fontId="46" fillId="11" borderId="23" xfId="32" applyNumberFormat="1" applyFont="1" applyFill="1" applyBorder="1" applyAlignment="1">
      <alignment vertical="center"/>
    </xf>
    <xf numFmtId="182" fontId="46" fillId="11" borderId="32" xfId="32" applyNumberFormat="1" applyFont="1" applyFill="1" applyBorder="1" applyAlignment="1">
      <alignment vertical="center"/>
    </xf>
    <xf numFmtId="183" fontId="15" fillId="11" borderId="32" xfId="32" applyNumberFormat="1" applyFont="1" applyFill="1" applyBorder="1" applyAlignment="1">
      <alignment horizontal="center" vertical="center" wrapText="1"/>
    </xf>
    <xf numFmtId="183" fontId="15" fillId="11" borderId="32" xfId="32" applyNumberFormat="1" applyFont="1" applyFill="1" applyBorder="1" applyAlignment="1">
      <alignment horizontal="left" vertical="center" wrapText="1"/>
    </xf>
    <xf numFmtId="182" fontId="46" fillId="0" borderId="9" xfId="32" applyNumberFormat="1" applyFont="1" applyBorder="1" applyAlignment="1">
      <alignment vertical="center"/>
    </xf>
    <xf numFmtId="182" fontId="46" fillId="0" borderId="7" xfId="32" applyNumberFormat="1" applyFont="1" applyBorder="1" applyAlignment="1">
      <alignment vertical="center"/>
    </xf>
    <xf numFmtId="182" fontId="77" fillId="0" borderId="7" xfId="32" applyNumberFormat="1" applyFont="1" applyBorder="1" applyAlignment="1">
      <alignment vertical="center" wrapText="1"/>
    </xf>
    <xf numFmtId="183" fontId="46" fillId="0" borderId="7" xfId="32" applyNumberFormat="1" applyFont="1" applyBorder="1" applyAlignment="1">
      <alignment horizontal="center" vertical="center" wrapText="1"/>
    </xf>
    <xf numFmtId="183" fontId="46" fillId="0" borderId="7" xfId="32" applyNumberFormat="1" applyFont="1" applyBorder="1" applyAlignment="1">
      <alignment horizontal="left" vertical="center" wrapText="1"/>
    </xf>
    <xf numFmtId="0" fontId="46" fillId="0" borderId="7" xfId="32" applyFont="1" applyBorder="1" applyAlignment="1">
      <alignment vertical="center" wrapText="1"/>
    </xf>
    <xf numFmtId="182" fontId="79" fillId="0" borderId="48" xfId="32" applyNumberFormat="1" applyFont="1" applyBorder="1" applyAlignment="1">
      <alignment vertical="center"/>
    </xf>
    <xf numFmtId="182" fontId="79" fillId="0" borderId="47" xfId="32" applyNumberFormat="1" applyFont="1" applyBorder="1" applyAlignment="1">
      <alignment vertical="center"/>
    </xf>
    <xf numFmtId="182" fontId="79" fillId="0" borderId="47" xfId="32" applyNumberFormat="1" applyFont="1" applyBorder="1" applyAlignment="1">
      <alignment vertical="center" wrapText="1"/>
    </xf>
    <xf numFmtId="0" fontId="79" fillId="0" borderId="47" xfId="32" applyFont="1" applyBorder="1" applyAlignment="1">
      <alignment vertical="center" wrapText="1"/>
    </xf>
    <xf numFmtId="183" fontId="46" fillId="11" borderId="32" xfId="32" applyNumberFormat="1" applyFont="1" applyFill="1" applyBorder="1" applyAlignment="1">
      <alignment horizontal="center" vertical="center" wrapText="1"/>
    </xf>
    <xf numFmtId="183" fontId="46" fillId="11" borderId="32" xfId="32" applyNumberFormat="1" applyFont="1" applyFill="1" applyBorder="1" applyAlignment="1">
      <alignment horizontal="left" vertical="center" wrapText="1"/>
    </xf>
    <xf numFmtId="182" fontId="46" fillId="0" borderId="62" xfId="32" applyNumberFormat="1" applyFont="1" applyBorder="1" applyAlignment="1">
      <alignment vertical="center"/>
    </xf>
    <xf numFmtId="182" fontId="46" fillId="0" borderId="17" xfId="32" applyNumberFormat="1" applyFont="1" applyBorder="1" applyAlignment="1">
      <alignment vertical="center"/>
    </xf>
    <xf numFmtId="182" fontId="77" fillId="0" borderId="17" xfId="32" applyNumberFormat="1" applyFont="1" applyBorder="1" applyAlignment="1">
      <alignment vertical="center" wrapText="1"/>
    </xf>
    <xf numFmtId="183" fontId="46" fillId="0" borderId="17" xfId="32" applyNumberFormat="1" applyFont="1" applyBorder="1" applyAlignment="1">
      <alignment horizontal="center" vertical="center" wrapText="1"/>
    </xf>
    <xf numFmtId="183" fontId="46" fillId="0" borderId="17" xfId="32" applyNumberFormat="1" applyFont="1" applyBorder="1" applyAlignment="1">
      <alignment horizontal="left" vertical="center" wrapText="1"/>
    </xf>
    <xf numFmtId="0" fontId="46" fillId="0" borderId="17" xfId="32" applyFont="1" applyBorder="1" applyAlignment="1">
      <alignment vertical="center" wrapText="1"/>
    </xf>
    <xf numFmtId="182" fontId="46" fillId="0" borderId="47" xfId="32" applyNumberFormat="1" applyFont="1" applyBorder="1" applyAlignment="1">
      <alignment horizontal="center" vertical="center" wrapText="1"/>
    </xf>
    <xf numFmtId="182" fontId="46" fillId="0" borderId="47" xfId="32" applyNumberFormat="1" applyFont="1" applyBorder="1" applyAlignment="1">
      <alignment horizontal="left" vertical="center" wrapText="1"/>
    </xf>
    <xf numFmtId="182" fontId="46" fillId="0" borderId="182" xfId="32" applyNumberFormat="1" applyFont="1" applyBorder="1" applyAlignment="1">
      <alignment vertical="center"/>
    </xf>
    <xf numFmtId="182" fontId="77" fillId="0" borderId="47" xfId="32" applyNumberFormat="1" applyFont="1" applyBorder="1" applyAlignment="1">
      <alignment horizontal="center" vertical="center" wrapText="1"/>
    </xf>
    <xf numFmtId="182" fontId="77" fillId="0" borderId="47" xfId="32" applyNumberFormat="1" applyFont="1" applyBorder="1" applyAlignment="1">
      <alignment horizontal="left" vertical="center" wrapText="1"/>
    </xf>
    <xf numFmtId="0" fontId="77" fillId="0" borderId="47" xfId="32" applyFont="1" applyBorder="1" applyAlignment="1">
      <alignment vertical="center" wrapText="1"/>
    </xf>
    <xf numFmtId="182" fontId="77" fillId="0" borderId="183" xfId="32" applyNumberFormat="1" applyFont="1" applyBorder="1" applyAlignment="1">
      <alignment horizontal="center" vertical="center" wrapText="1"/>
    </xf>
    <xf numFmtId="182" fontId="77" fillId="0" borderId="183" xfId="32" applyNumberFormat="1" applyFont="1" applyBorder="1" applyAlignment="1">
      <alignment horizontal="left" vertical="center" wrapText="1"/>
    </xf>
    <xf numFmtId="0" fontId="77" fillId="0" borderId="183" xfId="32" applyFont="1" applyBorder="1" applyAlignment="1">
      <alignment horizontal="left" vertical="center" wrapText="1"/>
    </xf>
    <xf numFmtId="182" fontId="77" fillId="0" borderId="32" xfId="32" applyNumberFormat="1" applyFont="1" applyBorder="1" applyAlignment="1">
      <alignment horizontal="center" vertical="center" wrapText="1"/>
    </xf>
    <xf numFmtId="182" fontId="77" fillId="0" borderId="32" xfId="32" applyNumberFormat="1" applyFont="1" applyBorder="1" applyAlignment="1">
      <alignment horizontal="left" vertical="center" wrapText="1"/>
    </xf>
    <xf numFmtId="0" fontId="77" fillId="0" borderId="32" xfId="32" applyFont="1" applyBorder="1" applyAlignment="1">
      <alignment horizontal="left" vertical="center" wrapText="1"/>
    </xf>
    <xf numFmtId="0" fontId="77" fillId="0" borderId="47" xfId="32" applyFont="1" applyBorder="1" applyAlignment="1">
      <alignment horizontal="left" vertical="center" wrapText="1"/>
    </xf>
    <xf numFmtId="0" fontId="77" fillId="0" borderId="183" xfId="32" applyFont="1" applyBorder="1" applyAlignment="1">
      <alignment vertical="center" wrapText="1"/>
    </xf>
    <xf numFmtId="182" fontId="77" fillId="11" borderId="28" xfId="32" applyNumberFormat="1" applyFont="1" applyFill="1" applyBorder="1" applyAlignment="1">
      <alignment vertical="center" wrapText="1"/>
    </xf>
    <xf numFmtId="182" fontId="77" fillId="11" borderId="28" xfId="32" applyNumberFormat="1" applyFont="1" applyFill="1" applyBorder="1" applyAlignment="1">
      <alignment horizontal="center" vertical="center" wrapText="1"/>
    </xf>
    <xf numFmtId="182" fontId="77" fillId="11" borderId="28" xfId="32" applyNumberFormat="1" applyFont="1" applyFill="1" applyBorder="1" applyAlignment="1">
      <alignment horizontal="left" vertical="center" wrapText="1"/>
    </xf>
    <xf numFmtId="182" fontId="46" fillId="0" borderId="32" xfId="32" applyNumberFormat="1" applyFont="1" applyBorder="1" applyAlignment="1">
      <alignment vertical="center" wrapText="1"/>
    </xf>
    <xf numFmtId="182" fontId="77" fillId="0" borderId="7" xfId="32" applyNumberFormat="1" applyFont="1" applyBorder="1" applyAlignment="1">
      <alignment horizontal="center" vertical="center" wrapText="1"/>
    </xf>
    <xf numFmtId="182" fontId="77" fillId="0" borderId="7" xfId="32" applyNumberFormat="1" applyFont="1" applyBorder="1" applyAlignment="1">
      <alignment horizontal="left" vertical="center" wrapText="1"/>
    </xf>
    <xf numFmtId="0" fontId="77" fillId="0" borderId="7" xfId="32" applyFont="1" applyBorder="1" applyAlignment="1">
      <alignment vertical="center" wrapText="1"/>
    </xf>
    <xf numFmtId="0" fontId="77" fillId="0" borderId="32" xfId="32" applyFont="1" applyBorder="1" applyAlignment="1">
      <alignment vertical="center" wrapText="1"/>
    </xf>
    <xf numFmtId="182" fontId="79" fillId="0" borderId="47" xfId="32" applyNumberFormat="1" applyFont="1" applyBorder="1" applyAlignment="1">
      <alignment horizontal="center" vertical="center" wrapText="1"/>
    </xf>
    <xf numFmtId="182" fontId="79" fillId="0" borderId="47" xfId="32" applyNumberFormat="1" applyFont="1" applyBorder="1" applyAlignment="1">
      <alignment horizontal="left" vertical="center" wrapText="1"/>
    </xf>
    <xf numFmtId="182" fontId="77" fillId="0" borderId="28" xfId="32" applyNumberFormat="1" applyFont="1" applyBorder="1" applyAlignment="1">
      <alignment horizontal="center" vertical="center" wrapText="1"/>
    </xf>
    <xf numFmtId="182" fontId="77" fillId="0" borderId="28" xfId="32" applyNumberFormat="1" applyFont="1" applyBorder="1" applyAlignment="1">
      <alignment horizontal="left" vertical="center" wrapText="1"/>
    </xf>
    <xf numFmtId="0" fontId="77" fillId="0" borderId="28" xfId="32" applyFont="1" applyBorder="1" applyAlignment="1">
      <alignment vertical="center" wrapText="1"/>
    </xf>
    <xf numFmtId="182" fontId="77" fillId="11" borderId="32" xfId="32" applyNumberFormat="1" applyFont="1" applyFill="1" applyBorder="1" applyAlignment="1">
      <alignment vertical="center" wrapText="1"/>
    </xf>
    <xf numFmtId="182" fontId="77" fillId="11" borderId="32" xfId="32" applyNumberFormat="1" applyFont="1" applyFill="1" applyBorder="1" applyAlignment="1">
      <alignment horizontal="center" vertical="center" wrapText="1"/>
    </xf>
    <xf numFmtId="1" fontId="81" fillId="12" borderId="38" xfId="32" applyNumberFormat="1" applyFont="1" applyFill="1" applyBorder="1" applyAlignment="1">
      <alignment vertical="center"/>
    </xf>
    <xf numFmtId="1" fontId="81" fillId="12" borderId="37" xfId="32" applyNumberFormat="1" applyFont="1" applyFill="1" applyBorder="1" applyAlignment="1">
      <alignment vertical="center"/>
    </xf>
    <xf numFmtId="182" fontId="82" fillId="13" borderId="37" xfId="32" applyNumberFormat="1" applyFont="1" applyFill="1" applyBorder="1" applyAlignment="1">
      <alignment vertical="center"/>
    </xf>
    <xf numFmtId="0" fontId="82" fillId="13" borderId="37" xfId="32" applyFont="1" applyFill="1" applyBorder="1" applyAlignment="1">
      <alignment horizontal="center" vertical="center" wrapText="1"/>
    </xf>
    <xf numFmtId="0" fontId="82" fillId="13" borderId="36" xfId="32" applyFont="1" applyFill="1" applyBorder="1" applyAlignment="1">
      <alignment horizontal="center" vertical="center" wrapText="1"/>
    </xf>
    <xf numFmtId="182" fontId="46" fillId="14" borderId="35" xfId="32" applyNumberFormat="1" applyFont="1" applyFill="1" applyBorder="1" applyAlignment="1">
      <alignment horizontal="center" vertical="center"/>
    </xf>
    <xf numFmtId="182" fontId="46" fillId="14" borderId="34" xfId="32" applyNumberFormat="1" applyFont="1" applyFill="1" applyBorder="1" applyAlignment="1">
      <alignment horizontal="center" vertical="center"/>
    </xf>
    <xf numFmtId="182" fontId="72" fillId="0" borderId="0" xfId="32" applyNumberFormat="1" applyFont="1" applyAlignment="1">
      <alignment vertical="center"/>
    </xf>
    <xf numFmtId="182" fontId="73" fillId="0" borderId="0" xfId="32" applyNumberFormat="1" applyFont="1" applyAlignment="1">
      <alignment vertical="center"/>
    </xf>
    <xf numFmtId="0" fontId="76" fillId="0" borderId="0" xfId="32" applyFont="1" applyAlignment="1">
      <alignment horizontal="center" vertical="center" wrapText="1"/>
    </xf>
    <xf numFmtId="0" fontId="76" fillId="0" borderId="0" xfId="32" applyFont="1" applyAlignment="1">
      <alignment vertical="center" wrapText="1"/>
    </xf>
    <xf numFmtId="0" fontId="55" fillId="0" borderId="28" xfId="29" applyFont="1" applyBorder="1" applyAlignment="1">
      <alignment horizontal="center" vertical="center"/>
    </xf>
    <xf numFmtId="49" fontId="33" fillId="4" borderId="59" xfId="10" applyNumberFormat="1" applyFont="1" applyFill="1" applyBorder="1" applyAlignment="1">
      <alignment horizontal="center" vertical="center"/>
    </xf>
    <xf numFmtId="49" fontId="33" fillId="4" borderId="55" xfId="10" applyNumberFormat="1" applyFont="1" applyFill="1" applyBorder="1" applyAlignment="1">
      <alignment horizontal="center" vertical="center"/>
    </xf>
    <xf numFmtId="49" fontId="21" fillId="0" borderId="0" xfId="10" applyNumberFormat="1" applyFont="1" applyAlignment="1">
      <alignment horizontal="left" vertical="center"/>
    </xf>
    <xf numFmtId="0" fontId="2" fillId="0" borderId="0" xfId="35">
      <alignment vertical="center"/>
    </xf>
    <xf numFmtId="0" fontId="2" fillId="7" borderId="148" xfId="35" applyFill="1" applyBorder="1" applyAlignment="1">
      <alignment horizontal="center" vertical="center"/>
    </xf>
    <xf numFmtId="14" fontId="2" fillId="0" borderId="148" xfId="35" applyNumberFormat="1" applyBorder="1" applyAlignment="1">
      <alignment horizontal="center" vertical="center"/>
    </xf>
    <xf numFmtId="0" fontId="2" fillId="0" borderId="148" xfId="35" applyBorder="1" applyAlignment="1">
      <alignment horizontal="center" vertical="center"/>
    </xf>
    <xf numFmtId="0" fontId="2" fillId="0" borderId="148" xfId="35" applyBorder="1" applyAlignment="1">
      <alignment horizontal="justify" vertical="center"/>
    </xf>
    <xf numFmtId="49" fontId="2" fillId="0" borderId="148" xfId="35" applyNumberFormat="1" applyBorder="1" applyAlignment="1">
      <alignment horizontal="center" vertical="center"/>
    </xf>
    <xf numFmtId="0" fontId="86" fillId="0" borderId="0" xfId="35" applyFont="1" applyAlignment="1">
      <alignment horizontal="right" vertical="center"/>
    </xf>
    <xf numFmtId="3" fontId="2" fillId="0" borderId="0" xfId="35" applyNumberFormat="1">
      <alignment vertical="center"/>
    </xf>
    <xf numFmtId="3" fontId="2" fillId="0" borderId="148" xfId="35" applyNumberFormat="1" applyBorder="1" applyAlignment="1">
      <alignment horizontal="center" vertical="center"/>
    </xf>
    <xf numFmtId="0" fontId="87" fillId="0" borderId="184" xfId="35" applyFont="1" applyBorder="1">
      <alignment vertical="center"/>
    </xf>
    <xf numFmtId="0" fontId="88" fillId="15" borderId="186" xfId="35" applyFont="1" applyFill="1" applyBorder="1" applyAlignment="1">
      <alignment horizontal="center" vertical="center" wrapText="1"/>
    </xf>
    <xf numFmtId="0" fontId="89" fillId="15" borderId="153" xfId="35" applyFont="1" applyFill="1" applyBorder="1" applyAlignment="1">
      <alignment horizontal="center" vertical="center" wrapText="1"/>
    </xf>
    <xf numFmtId="0" fontId="90" fillId="0" borderId="190" xfId="35" applyFont="1" applyBorder="1" applyAlignment="1">
      <alignment horizontal="center" vertical="center" wrapText="1"/>
    </xf>
    <xf numFmtId="0" fontId="90" fillId="0" borderId="148" xfId="35" applyFont="1" applyBorder="1" applyAlignment="1">
      <alignment horizontal="center" vertical="center" wrapText="1"/>
    </xf>
    <xf numFmtId="3" fontId="90" fillId="0" borderId="148" xfId="35" applyNumberFormat="1" applyFont="1" applyBorder="1" applyAlignment="1">
      <alignment horizontal="center" vertical="center" wrapText="1"/>
    </xf>
    <xf numFmtId="0" fontId="91" fillId="0" borderId="148" xfId="35" applyFont="1" applyBorder="1" applyAlignment="1">
      <alignment horizontal="center" vertical="center" wrapText="1"/>
    </xf>
    <xf numFmtId="0" fontId="90" fillId="0" borderId="194" xfId="35" applyFont="1" applyBorder="1" applyAlignment="1">
      <alignment horizontal="center" vertical="center" wrapText="1"/>
    </xf>
    <xf numFmtId="0" fontId="91" fillId="0" borderId="195" xfId="35" applyFont="1" applyBorder="1" applyAlignment="1">
      <alignment horizontal="center" vertical="center" wrapText="1"/>
    </xf>
    <xf numFmtId="0" fontId="90" fillId="0" borderId="195" xfId="35" applyFont="1" applyBorder="1" applyAlignment="1">
      <alignment horizontal="center" vertical="center" wrapText="1"/>
    </xf>
    <xf numFmtId="3" fontId="90" fillId="0" borderId="195" xfId="35" applyNumberFormat="1" applyFont="1" applyBorder="1" applyAlignment="1">
      <alignment horizontal="center" vertical="center" wrapText="1"/>
    </xf>
    <xf numFmtId="41" fontId="33" fillId="0" borderId="32" xfId="1" applyFont="1" applyBorder="1" applyAlignment="1"/>
    <xf numFmtId="177" fontId="92" fillId="0" borderId="28" xfId="10" applyNumberFormat="1" applyFont="1" applyBorder="1" applyAlignment="1">
      <alignment vertical="center"/>
    </xf>
    <xf numFmtId="0" fontId="43" fillId="0" borderId="32" xfId="10" applyFont="1" applyBorder="1" applyAlignment="1">
      <alignment horizontal="center" vertical="center"/>
    </xf>
    <xf numFmtId="41" fontId="93" fillId="0" borderId="28" xfId="1" applyFont="1" applyFill="1" applyBorder="1" applyAlignment="1">
      <alignment horizontal="center" vertical="center"/>
    </xf>
    <xf numFmtId="0" fontId="94" fillId="0" borderId="28" xfId="2" applyFont="1" applyBorder="1" applyAlignment="1">
      <alignment horizontal="center" vertical="center"/>
    </xf>
    <xf numFmtId="41" fontId="94" fillId="0" borderId="28" xfId="1" applyFont="1" applyFill="1" applyBorder="1" applyAlignment="1">
      <alignment horizontal="center" vertical="center"/>
    </xf>
    <xf numFmtId="177" fontId="33" fillId="16" borderId="28" xfId="10" applyNumberFormat="1" applyFont="1" applyFill="1" applyBorder="1" applyAlignment="1">
      <alignment vertical="center"/>
    </xf>
    <xf numFmtId="177" fontId="95" fillId="0" borderId="28" xfId="10" applyNumberFormat="1" applyFont="1" applyBorder="1" applyAlignment="1">
      <alignment vertical="center"/>
    </xf>
    <xf numFmtId="177" fontId="92" fillId="0" borderId="11" xfId="10" applyNumberFormat="1" applyFont="1" applyBorder="1" applyAlignment="1">
      <alignment vertical="center"/>
    </xf>
    <xf numFmtId="177" fontId="95" fillId="0" borderId="55" xfId="10" applyNumberFormat="1" applyFont="1" applyBorder="1" applyAlignment="1">
      <alignment horizontal="right" vertical="center"/>
    </xf>
    <xf numFmtId="177" fontId="95" fillId="0" borderId="28" xfId="10" applyNumberFormat="1" applyFont="1" applyBorder="1" applyAlignment="1">
      <alignment horizontal="right" vertical="center"/>
    </xf>
    <xf numFmtId="178" fontId="95" fillId="0" borderId="28" xfId="10" applyNumberFormat="1" applyFont="1" applyBorder="1" applyAlignment="1">
      <alignment horizontal="right" vertical="center" wrapText="1"/>
    </xf>
    <xf numFmtId="179" fontId="95" fillId="0" borderId="71" xfId="10" applyNumberFormat="1" applyFont="1" applyBorder="1" applyAlignment="1">
      <alignment horizontal="right" vertical="center"/>
    </xf>
    <xf numFmtId="177" fontId="95" fillId="4" borderId="55" xfId="10" applyNumberFormat="1" applyFont="1" applyFill="1" applyBorder="1" applyAlignment="1">
      <alignment horizontal="right" vertical="center"/>
    </xf>
    <xf numFmtId="178" fontId="95" fillId="4" borderId="28" xfId="10" applyNumberFormat="1" applyFont="1" applyFill="1" applyBorder="1" applyAlignment="1">
      <alignment horizontal="right" vertical="center" wrapText="1"/>
    </xf>
    <xf numFmtId="179" fontId="95" fillId="4" borderId="71" xfId="10" applyNumberFormat="1" applyFont="1" applyFill="1" applyBorder="1" applyAlignment="1">
      <alignment horizontal="right" vertical="center"/>
    </xf>
    <xf numFmtId="177" fontId="95" fillId="5" borderId="55" xfId="10" applyNumberFormat="1" applyFont="1" applyFill="1" applyBorder="1" applyAlignment="1">
      <alignment horizontal="right" vertical="center"/>
    </xf>
    <xf numFmtId="178" fontId="95" fillId="5" borderId="28" xfId="10" applyNumberFormat="1" applyFont="1" applyFill="1" applyBorder="1" applyAlignment="1">
      <alignment horizontal="right" vertical="center" wrapText="1"/>
    </xf>
    <xf numFmtId="179" fontId="95" fillId="5" borderId="71" xfId="10" applyNumberFormat="1" applyFont="1" applyFill="1" applyBorder="1" applyAlignment="1">
      <alignment horizontal="right" vertical="center"/>
    </xf>
    <xf numFmtId="177" fontId="95" fillId="0" borderId="76" xfId="10" applyNumberFormat="1" applyFont="1" applyBorder="1" applyAlignment="1">
      <alignment horizontal="right" vertical="center"/>
    </xf>
    <xf numFmtId="177" fontId="95" fillId="0" borderId="11" xfId="10" applyNumberFormat="1" applyFont="1" applyBorder="1" applyAlignment="1">
      <alignment horizontal="right" vertical="center"/>
    </xf>
    <xf numFmtId="178" fontId="95" fillId="0" borderId="11" xfId="10" applyNumberFormat="1" applyFont="1" applyBorder="1" applyAlignment="1">
      <alignment horizontal="right" vertical="center" wrapText="1"/>
    </xf>
    <xf numFmtId="179" fontId="95" fillId="0" borderId="72" xfId="10" applyNumberFormat="1" applyFont="1" applyBorder="1" applyAlignment="1">
      <alignment horizontal="right" vertical="center"/>
    </xf>
    <xf numFmtId="179" fontId="95" fillId="0" borderId="28" xfId="10" applyNumberFormat="1" applyFont="1" applyBorder="1" applyAlignment="1">
      <alignment horizontal="right" vertical="center"/>
    </xf>
    <xf numFmtId="0" fontId="95" fillId="0" borderId="28" xfId="10" applyFont="1" applyBorder="1"/>
    <xf numFmtId="0" fontId="95" fillId="0" borderId="4" xfId="10" applyFont="1" applyBorder="1"/>
    <xf numFmtId="0" fontId="95" fillId="0" borderId="74" xfId="10" applyFont="1" applyBorder="1"/>
    <xf numFmtId="49" fontId="97" fillId="0" borderId="8" xfId="10" applyNumberFormat="1" applyFont="1" applyBorder="1" applyAlignment="1">
      <alignment horizontal="left" vertical="center"/>
    </xf>
    <xf numFmtId="0" fontId="84" fillId="0" borderId="0" xfId="32" applyFont="1" applyAlignment="1">
      <alignment horizontal="left" vertical="center"/>
    </xf>
    <xf numFmtId="0" fontId="33" fillId="0" borderId="73" xfId="10" applyFont="1" applyBorder="1" applyAlignment="1">
      <alignment horizontal="center" vertical="center" wrapText="1"/>
    </xf>
    <xf numFmtId="0" fontId="77" fillId="0" borderId="182" xfId="32" applyFont="1" applyBorder="1" applyAlignment="1">
      <alignment horizontal="left" vertical="center" wrapText="1"/>
    </xf>
    <xf numFmtId="182" fontId="77" fillId="0" borderId="182" xfId="32" applyNumberFormat="1" applyFont="1" applyBorder="1" applyAlignment="1">
      <alignment horizontal="left" vertical="center" wrapText="1"/>
    </xf>
    <xf numFmtId="182" fontId="77" fillId="0" borderId="182" xfId="32" applyNumberFormat="1" applyFont="1" applyBorder="1" applyAlignment="1">
      <alignment horizontal="center" vertical="center" wrapText="1"/>
    </xf>
    <xf numFmtId="182" fontId="77" fillId="0" borderId="182" xfId="32" applyNumberFormat="1" applyFont="1" applyBorder="1" applyAlignment="1">
      <alignment vertical="center" wrapText="1"/>
    </xf>
    <xf numFmtId="182" fontId="46" fillId="0" borderId="198" xfId="32" applyNumberFormat="1" applyFont="1" applyBorder="1" applyAlignment="1">
      <alignment vertical="center"/>
    </xf>
    <xf numFmtId="0" fontId="77" fillId="0" borderId="183" xfId="32" applyFont="1" applyBorder="1" applyAlignment="1">
      <alignment horizontal="center" vertical="center" wrapText="1"/>
    </xf>
    <xf numFmtId="0" fontId="47" fillId="0" borderId="183" xfId="32" applyFont="1" applyBorder="1" applyAlignment="1">
      <alignment horizontal="center" vertical="center" wrapText="1"/>
    </xf>
    <xf numFmtId="0" fontId="46" fillId="0" borderId="179" xfId="32" applyFont="1" applyBorder="1" applyAlignment="1">
      <alignment horizontal="left" vertical="center" wrapText="1"/>
    </xf>
    <xf numFmtId="0" fontId="46" fillId="0" borderId="179" xfId="32" applyFont="1" applyBorder="1" applyAlignment="1">
      <alignment horizontal="center" vertical="center" wrapText="1"/>
    </xf>
    <xf numFmtId="182" fontId="46" fillId="0" borderId="179" xfId="32" applyNumberFormat="1" applyFont="1" applyBorder="1" applyAlignment="1">
      <alignment vertical="center" wrapText="1"/>
    </xf>
    <xf numFmtId="182" fontId="46" fillId="0" borderId="179" xfId="32" applyNumberFormat="1" applyFont="1" applyBorder="1" applyAlignment="1">
      <alignment vertical="center"/>
    </xf>
    <xf numFmtId="182" fontId="46" fillId="0" borderId="199" xfId="32" applyNumberFormat="1" applyFont="1" applyBorder="1" applyAlignment="1">
      <alignment vertical="center"/>
    </xf>
    <xf numFmtId="41" fontId="15" fillId="0" borderId="7" xfId="36" applyFont="1" applyBorder="1">
      <alignment vertical="center"/>
    </xf>
    <xf numFmtId="41" fontId="15" fillId="0" borderId="7" xfId="36" applyFont="1" applyFill="1" applyBorder="1" applyAlignment="1">
      <alignment horizontal="center" vertical="center"/>
    </xf>
    <xf numFmtId="176" fontId="20" fillId="0" borderId="9" xfId="0" applyNumberFormat="1" applyFont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0" fontId="29" fillId="3" borderId="77" xfId="0" applyFont="1" applyFill="1" applyBorder="1" applyAlignment="1">
      <alignment horizontal="center" vertical="center" wrapText="1"/>
    </xf>
    <xf numFmtId="0" fontId="29" fillId="4" borderId="77" xfId="0" applyFont="1" applyFill="1" applyBorder="1" applyAlignment="1">
      <alignment horizontal="center" vertical="center" wrapText="1"/>
    </xf>
    <xf numFmtId="0" fontId="54" fillId="2" borderId="161" xfId="0" applyFont="1" applyFill="1" applyBorder="1" applyAlignment="1">
      <alignment horizontal="center" vertical="center" wrapText="1"/>
    </xf>
    <xf numFmtId="177" fontId="20" fillId="0" borderId="28" xfId="10" applyNumberFormat="1" applyFont="1" applyBorder="1" applyAlignment="1">
      <alignment vertical="center"/>
    </xf>
    <xf numFmtId="177" fontId="20" fillId="0" borderId="11" xfId="10" applyNumberFormat="1" applyFont="1" applyBorder="1" applyAlignment="1">
      <alignment vertical="center"/>
    </xf>
    <xf numFmtId="177" fontId="20" fillId="0" borderId="32" xfId="10" applyNumberFormat="1" applyFont="1" applyBorder="1" applyAlignment="1">
      <alignment vertical="center"/>
    </xf>
    <xf numFmtId="177" fontId="98" fillId="0" borderId="28" xfId="10" applyNumberFormat="1" applyFont="1" applyBorder="1" applyAlignment="1">
      <alignment vertical="center"/>
    </xf>
    <xf numFmtId="41" fontId="99" fillId="0" borderId="28" xfId="1" applyFont="1" applyFill="1" applyBorder="1" applyAlignment="1">
      <alignment horizontal="center" vertical="center"/>
    </xf>
    <xf numFmtId="0" fontId="99" fillId="0" borderId="28" xfId="2" applyFont="1" applyBorder="1" applyAlignment="1">
      <alignment horizontal="center" vertical="center"/>
    </xf>
    <xf numFmtId="177" fontId="20" fillId="16" borderId="28" xfId="10" applyNumberFormat="1" applyFont="1" applyFill="1" applyBorder="1" applyAlignment="1">
      <alignment vertical="center"/>
    </xf>
    <xf numFmtId="177" fontId="20" fillId="0" borderId="7" xfId="10" applyNumberFormat="1" applyFont="1" applyBorder="1" applyAlignment="1">
      <alignment vertical="center"/>
    </xf>
    <xf numFmtId="0" fontId="101" fillId="0" borderId="0" xfId="0" applyFont="1" applyAlignment="1">
      <alignment horizontal="justify" vertical="center"/>
    </xf>
    <xf numFmtId="0" fontId="100" fillId="0" borderId="0" xfId="0" applyFont="1" applyAlignment="1">
      <alignment horizontal="justify" vertical="center"/>
    </xf>
    <xf numFmtId="0" fontId="23" fillId="0" borderId="32" xfId="10" applyFont="1" applyBorder="1" applyAlignment="1">
      <alignment horizontal="center" vertical="center"/>
    </xf>
    <xf numFmtId="177" fontId="60" fillId="0" borderId="12" xfId="11" applyNumberFormat="1" applyFont="1" applyBorder="1" applyAlignment="1">
      <alignment horizontal="center" vertical="center" wrapText="1"/>
    </xf>
    <xf numFmtId="177" fontId="102" fillId="0" borderId="28" xfId="11" applyNumberFormat="1" applyFont="1" applyBorder="1" applyAlignment="1">
      <alignment horizontal="center" vertical="center" wrapText="1"/>
    </xf>
    <xf numFmtId="176" fontId="18" fillId="12" borderId="11" xfId="0" applyNumberFormat="1" applyFont="1" applyFill="1" applyBorder="1" applyAlignment="1">
      <alignment horizontal="right" vertical="center"/>
    </xf>
    <xf numFmtId="176" fontId="18" fillId="12" borderId="80" xfId="0" applyNumberFormat="1" applyFont="1" applyFill="1" applyBorder="1" applyAlignment="1">
      <alignment horizontal="right" vertical="center"/>
    </xf>
    <xf numFmtId="176" fontId="18" fillId="12" borderId="4" xfId="0" applyNumberFormat="1" applyFont="1" applyFill="1" applyBorder="1" applyAlignment="1">
      <alignment horizontal="right" vertical="center"/>
    </xf>
    <xf numFmtId="176" fontId="18" fillId="17" borderId="11" xfId="0" applyNumberFormat="1" applyFont="1" applyFill="1" applyBorder="1" applyAlignment="1">
      <alignment horizontal="right" vertical="center"/>
    </xf>
    <xf numFmtId="176" fontId="18" fillId="17" borderId="80" xfId="0" applyNumberFormat="1" applyFont="1" applyFill="1" applyBorder="1" applyAlignment="1">
      <alignment horizontal="right" vertical="center"/>
    </xf>
    <xf numFmtId="176" fontId="18" fillId="9" borderId="11" xfId="0" applyNumberFormat="1" applyFont="1" applyFill="1" applyBorder="1" applyAlignment="1">
      <alignment horizontal="right" vertical="center"/>
    </xf>
    <xf numFmtId="176" fontId="18" fillId="9" borderId="80" xfId="0" applyNumberFormat="1" applyFont="1" applyFill="1" applyBorder="1" applyAlignment="1">
      <alignment horizontal="right" vertical="center"/>
    </xf>
    <xf numFmtId="0" fontId="24" fillId="0" borderId="32" xfId="0" applyFont="1" applyBorder="1" applyAlignment="1">
      <alignment horizontal="center" vertical="center" wrapText="1"/>
    </xf>
    <xf numFmtId="41" fontId="24" fillId="0" borderId="12" xfId="1" applyFont="1" applyBorder="1" applyAlignment="1">
      <alignment vertical="center"/>
    </xf>
    <xf numFmtId="176" fontId="24" fillId="0" borderId="12" xfId="1" applyNumberFormat="1" applyFont="1" applyBorder="1" applyAlignment="1">
      <alignment vertical="center"/>
    </xf>
    <xf numFmtId="0" fontId="24" fillId="0" borderId="14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41" fontId="24" fillId="0" borderId="17" xfId="1" applyFont="1" applyBorder="1" applyAlignment="1">
      <alignment horizontal="center" vertical="center"/>
    </xf>
    <xf numFmtId="41" fontId="24" fillId="0" borderId="7" xfId="1" applyFont="1" applyBorder="1" applyAlignment="1">
      <alignment vertical="center"/>
    </xf>
    <xf numFmtId="0" fontId="24" fillId="0" borderId="62" xfId="0" applyFont="1" applyBorder="1" applyAlignment="1">
      <alignment horizontal="center" vertical="center"/>
    </xf>
    <xf numFmtId="0" fontId="24" fillId="0" borderId="12" xfId="0" quotePrefix="1" applyFont="1" applyBorder="1" applyAlignment="1">
      <alignment horizontal="center" vertical="center"/>
    </xf>
    <xf numFmtId="0" fontId="24" fillId="0" borderId="32" xfId="0" quotePrefix="1" applyFont="1" applyBorder="1" applyAlignment="1">
      <alignment horizontal="center" vertical="center"/>
    </xf>
    <xf numFmtId="0" fontId="24" fillId="0" borderId="7" xfId="0" quotePrefix="1" applyFont="1" applyBorder="1" applyAlignment="1">
      <alignment horizontal="center" vertical="center"/>
    </xf>
    <xf numFmtId="176" fontId="20" fillId="0" borderId="7" xfId="0" applyNumberFormat="1" applyFont="1" applyBorder="1" applyAlignment="1">
      <alignment horizontal="right" vertical="center"/>
    </xf>
    <xf numFmtId="0" fontId="104" fillId="0" borderId="0" xfId="0" applyFont="1" applyAlignment="1">
      <alignment horizontal="center" vertical="center"/>
    </xf>
    <xf numFmtId="182" fontId="108" fillId="19" borderId="203" xfId="0" applyNumberFormat="1" applyFont="1" applyFill="1" applyBorder="1" applyAlignment="1">
      <alignment horizontal="center" vertical="center" wrapText="1"/>
    </xf>
    <xf numFmtId="0" fontId="108" fillId="19" borderId="202" xfId="0" applyFont="1" applyFill="1" applyBorder="1" applyAlignment="1">
      <alignment horizontal="center" vertical="center" wrapText="1"/>
    </xf>
    <xf numFmtId="182" fontId="108" fillId="20" borderId="203" xfId="0" applyNumberFormat="1" applyFont="1" applyFill="1" applyBorder="1" applyAlignment="1">
      <alignment horizontal="center" vertical="center" wrapText="1"/>
    </xf>
    <xf numFmtId="0" fontId="108" fillId="20" borderId="202" xfId="0" applyFont="1" applyFill="1" applyBorder="1" applyAlignment="1">
      <alignment horizontal="center" vertical="center" wrapText="1"/>
    </xf>
    <xf numFmtId="0" fontId="108" fillId="0" borderId="204" xfId="0" applyFont="1" applyBorder="1" applyAlignment="1">
      <alignment horizontal="center" vertical="center" wrapText="1"/>
    </xf>
    <xf numFmtId="185" fontId="109" fillId="0" borderId="204" xfId="0" applyNumberFormat="1" applyFont="1" applyBorder="1" applyAlignment="1">
      <alignment horizontal="center" vertical="center"/>
    </xf>
    <xf numFmtId="0" fontId="106" fillId="0" borderId="204" xfId="0" applyFont="1" applyBorder="1" applyAlignment="1">
      <alignment horizontal="center" vertical="center" wrapText="1"/>
    </xf>
    <xf numFmtId="0" fontId="108" fillId="0" borderId="204" xfId="0" applyFont="1" applyBorder="1" applyAlignment="1">
      <alignment horizontal="center" vertical="center"/>
    </xf>
    <xf numFmtId="0" fontId="108" fillId="0" borderId="205" xfId="0" applyFont="1" applyBorder="1" applyAlignment="1">
      <alignment horizontal="center" vertical="center" wrapText="1"/>
    </xf>
    <xf numFmtId="182" fontId="108" fillId="0" borderId="153" xfId="0" applyNumberFormat="1" applyFont="1" applyBorder="1" applyAlignment="1">
      <alignment horizontal="center" vertical="center" wrapText="1"/>
    </xf>
    <xf numFmtId="0" fontId="108" fillId="0" borderId="206" xfId="0" applyFont="1" applyBorder="1" applyAlignment="1">
      <alignment horizontal="center" vertical="center" wrapText="1"/>
    </xf>
    <xf numFmtId="0" fontId="108" fillId="0" borderId="153" xfId="0" applyFont="1" applyBorder="1" applyAlignment="1">
      <alignment horizontal="center" vertical="center" wrapText="1"/>
    </xf>
    <xf numFmtId="0" fontId="106" fillId="0" borderId="153" xfId="0" applyFont="1" applyBorder="1" applyAlignment="1">
      <alignment horizontal="center" vertical="center" wrapText="1"/>
    </xf>
    <xf numFmtId="0" fontId="108" fillId="0" borderId="153" xfId="0" applyFont="1" applyBorder="1" applyAlignment="1">
      <alignment horizontal="center" vertical="center"/>
    </xf>
    <xf numFmtId="182" fontId="108" fillId="0" borderId="207" xfId="0" applyNumberFormat="1" applyFont="1" applyBorder="1" applyAlignment="1">
      <alignment horizontal="center" vertical="center" wrapText="1"/>
    </xf>
    <xf numFmtId="0" fontId="108" fillId="0" borderId="28" xfId="0" applyFont="1" applyBorder="1" applyAlignment="1">
      <alignment horizontal="center" vertical="center" wrapText="1"/>
    </xf>
    <xf numFmtId="0" fontId="109" fillId="0" borderId="208" xfId="0" applyFont="1" applyBorder="1" applyAlignment="1">
      <alignment horizontal="center" vertical="center"/>
    </xf>
    <xf numFmtId="0" fontId="106" fillId="0" borderId="150" xfId="0" applyFont="1" applyBorder="1" applyAlignment="1">
      <alignment horizontal="center" vertical="center" wrapText="1"/>
    </xf>
    <xf numFmtId="0" fontId="109" fillId="0" borderId="150" xfId="0" applyFont="1" applyBorder="1" applyAlignment="1">
      <alignment horizontal="center" vertical="center"/>
    </xf>
    <xf numFmtId="0" fontId="108" fillId="0" borderId="150" xfId="0" applyFont="1" applyBorder="1" applyAlignment="1">
      <alignment horizontal="center" vertical="center"/>
    </xf>
    <xf numFmtId="0" fontId="108" fillId="0" borderId="150" xfId="0" applyFont="1" applyBorder="1" applyAlignment="1">
      <alignment horizontal="center" vertical="center" wrapText="1"/>
    </xf>
    <xf numFmtId="0" fontId="108" fillId="0" borderId="209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/>
    </xf>
    <xf numFmtId="0" fontId="106" fillId="0" borderId="210" xfId="0" applyFont="1" applyBorder="1" applyAlignment="1">
      <alignment horizontal="center" vertical="center" wrapText="1"/>
    </xf>
    <xf numFmtId="182" fontId="108" fillId="0" borderId="209" xfId="0" applyNumberFormat="1" applyFont="1" applyBorder="1" applyAlignment="1">
      <alignment horizontal="center" vertical="center" wrapText="1"/>
    </xf>
    <xf numFmtId="0" fontId="106" fillId="0" borderId="148" xfId="0" applyFont="1" applyBorder="1" applyAlignment="1">
      <alignment horizontal="center" vertical="center" wrapText="1"/>
    </xf>
    <xf numFmtId="0" fontId="109" fillId="0" borderId="148" xfId="0" applyFont="1" applyBorder="1" applyAlignment="1">
      <alignment horizontal="center" vertical="center"/>
    </xf>
    <xf numFmtId="0" fontId="108" fillId="0" borderId="148" xfId="0" applyFont="1" applyBorder="1" applyAlignment="1">
      <alignment horizontal="center" vertical="center"/>
    </xf>
    <xf numFmtId="0" fontId="108" fillId="0" borderId="148" xfId="0" applyFont="1" applyBorder="1" applyAlignment="1">
      <alignment horizontal="center" vertical="center" wrapText="1"/>
    </xf>
    <xf numFmtId="0" fontId="110" fillId="0" borderId="148" xfId="0" applyFont="1" applyBorder="1" applyAlignment="1">
      <alignment horizontal="center" vertical="center"/>
    </xf>
    <xf numFmtId="182" fontId="108" fillId="0" borderId="149" xfId="0" applyNumberFormat="1" applyFont="1" applyBorder="1" applyAlignment="1">
      <alignment horizontal="center" vertical="center" wrapText="1"/>
    </xf>
    <xf numFmtId="0" fontId="110" fillId="0" borderId="28" xfId="0" applyFont="1" applyBorder="1">
      <alignment vertical="center"/>
    </xf>
    <xf numFmtId="182" fontId="108" fillId="0" borderId="148" xfId="0" applyNumberFormat="1" applyFont="1" applyBorder="1" applyAlignment="1">
      <alignment horizontal="center" vertical="center" wrapText="1"/>
    </xf>
    <xf numFmtId="0" fontId="110" fillId="0" borderId="153" xfId="0" applyFont="1" applyBorder="1">
      <alignment vertical="center"/>
    </xf>
    <xf numFmtId="0" fontId="110" fillId="0" borderId="148" xfId="0" applyFont="1" applyBorder="1">
      <alignment vertical="center"/>
    </xf>
    <xf numFmtId="0" fontId="109" fillId="0" borderId="28" xfId="0" applyFont="1" applyBorder="1" applyAlignment="1">
      <alignment horizontal="center" vertical="center"/>
    </xf>
    <xf numFmtId="0" fontId="106" fillId="0" borderId="28" xfId="0" applyFont="1" applyBorder="1" applyAlignment="1">
      <alignment horizontal="center" vertical="center" wrapText="1"/>
    </xf>
    <xf numFmtId="182" fontId="108" fillId="0" borderId="210" xfId="0" applyNumberFormat="1" applyFont="1" applyBorder="1" applyAlignment="1">
      <alignment horizontal="center" vertical="center" wrapText="1"/>
    </xf>
    <xf numFmtId="185" fontId="109" fillId="0" borderId="148" xfId="0" applyNumberFormat="1" applyFont="1" applyBorder="1" applyAlignment="1">
      <alignment horizontal="center" vertical="center"/>
    </xf>
    <xf numFmtId="186" fontId="109" fillId="0" borderId="148" xfId="0" applyNumberFormat="1" applyFont="1" applyBorder="1" applyAlignment="1">
      <alignment horizontal="center" vertical="center"/>
    </xf>
    <xf numFmtId="0" fontId="110" fillId="0" borderId="150" xfId="0" applyFont="1" applyBorder="1">
      <alignment vertical="center"/>
    </xf>
    <xf numFmtId="0" fontId="110" fillId="0" borderId="150" xfId="0" applyFont="1" applyBorder="1" applyAlignment="1">
      <alignment horizontal="center" vertical="center"/>
    </xf>
    <xf numFmtId="182" fontId="108" fillId="0" borderId="150" xfId="0" applyNumberFormat="1" applyFont="1" applyBorder="1" applyAlignment="1">
      <alignment horizontal="center" vertical="center" wrapText="1"/>
    </xf>
    <xf numFmtId="0" fontId="110" fillId="0" borderId="192" xfId="0" applyFont="1" applyBorder="1">
      <alignment vertical="center"/>
    </xf>
    <xf numFmtId="0" fontId="109" fillId="0" borderId="211" xfId="0" applyFont="1" applyBorder="1" applyAlignment="1">
      <alignment horizontal="center" vertical="center"/>
    </xf>
    <xf numFmtId="0" fontId="108" fillId="0" borderId="28" xfId="0" applyFont="1" applyBorder="1" applyAlignment="1">
      <alignment horizontal="center" vertical="center"/>
    </xf>
    <xf numFmtId="182" fontId="108" fillId="0" borderId="28" xfId="0" applyNumberFormat="1" applyFont="1" applyBorder="1" applyAlignment="1">
      <alignment horizontal="center" vertical="center" wrapText="1"/>
    </xf>
    <xf numFmtId="0" fontId="108" fillId="0" borderId="192" xfId="0" applyFont="1" applyBorder="1" applyAlignment="1">
      <alignment horizontal="center" vertical="center" wrapText="1"/>
    </xf>
    <xf numFmtId="185" fontId="109" fillId="0" borderId="150" xfId="0" applyNumberFormat="1" applyFont="1" applyBorder="1" applyAlignment="1">
      <alignment horizontal="center" vertical="center"/>
    </xf>
    <xf numFmtId="0" fontId="108" fillId="0" borderId="34" xfId="0" applyFont="1" applyBorder="1" applyAlignment="1">
      <alignment horizontal="center" vertical="center" wrapText="1"/>
    </xf>
    <xf numFmtId="185" fontId="109" fillId="0" borderId="34" xfId="0" applyNumberFormat="1" applyFont="1" applyBorder="1" applyAlignment="1">
      <alignment horizontal="center" vertical="center"/>
    </xf>
    <xf numFmtId="0" fontId="106" fillId="0" borderId="34" xfId="0" applyFont="1" applyBorder="1" applyAlignment="1">
      <alignment horizontal="center" vertical="center" wrapText="1"/>
    </xf>
    <xf numFmtId="0" fontId="109" fillId="0" borderId="34" xfId="0" applyFont="1" applyBorder="1" applyAlignment="1">
      <alignment horizontal="center" vertical="center"/>
    </xf>
    <xf numFmtId="0" fontId="108" fillId="0" borderId="34" xfId="0" applyFont="1" applyBorder="1" applyAlignment="1">
      <alignment horizontal="center" vertical="center"/>
    </xf>
    <xf numFmtId="182" fontId="108" fillId="0" borderId="34" xfId="0" applyNumberFormat="1" applyFont="1" applyBorder="1" applyAlignment="1">
      <alignment horizontal="center" vertical="center" wrapText="1"/>
    </xf>
    <xf numFmtId="0" fontId="110" fillId="0" borderId="34" xfId="0" applyFont="1" applyBorder="1">
      <alignment vertical="center"/>
    </xf>
    <xf numFmtId="182" fontId="108" fillId="20" borderId="215" xfId="0" applyNumberFormat="1" applyFont="1" applyFill="1" applyBorder="1" applyAlignment="1">
      <alignment horizontal="center" vertical="center" wrapText="1"/>
    </xf>
    <xf numFmtId="0" fontId="110" fillId="20" borderId="215" xfId="0" applyFont="1" applyFill="1" applyBorder="1">
      <alignment vertical="center"/>
    </xf>
    <xf numFmtId="185" fontId="109" fillId="0" borderId="192" xfId="0" applyNumberFormat="1" applyFont="1" applyBorder="1" applyAlignment="1">
      <alignment horizontal="center" vertical="center"/>
    </xf>
    <xf numFmtId="0" fontId="106" fillId="0" borderId="192" xfId="0" applyFont="1" applyBorder="1" applyAlignment="1">
      <alignment horizontal="center" vertical="center" wrapText="1"/>
    </xf>
    <xf numFmtId="0" fontId="109" fillId="0" borderId="192" xfId="0" applyFont="1" applyBorder="1" applyAlignment="1">
      <alignment horizontal="center" vertical="center"/>
    </xf>
    <xf numFmtId="0" fontId="108" fillId="0" borderId="192" xfId="0" applyFont="1" applyBorder="1" applyAlignment="1">
      <alignment horizontal="center" vertical="center"/>
    </xf>
    <xf numFmtId="0" fontId="110" fillId="0" borderId="0" xfId="0" applyFont="1" applyAlignment="1">
      <alignment horizontal="center" vertical="center"/>
    </xf>
    <xf numFmtId="182" fontId="108" fillId="0" borderId="192" xfId="0" applyNumberFormat="1" applyFont="1" applyBorder="1" applyAlignment="1">
      <alignment horizontal="center" vertical="center" wrapText="1"/>
    </xf>
    <xf numFmtId="0" fontId="110" fillId="20" borderId="203" xfId="0" applyFont="1" applyFill="1" applyBorder="1">
      <alignment vertical="center"/>
    </xf>
    <xf numFmtId="181" fontId="108" fillId="0" borderId="216" xfId="0" applyNumberFormat="1" applyFont="1" applyBorder="1" applyAlignment="1">
      <alignment horizontal="center" vertical="center" wrapText="1"/>
    </xf>
    <xf numFmtId="0" fontId="109" fillId="0" borderId="153" xfId="0" applyFont="1" applyBorder="1" applyAlignment="1">
      <alignment horizontal="center" vertical="center"/>
    </xf>
    <xf numFmtId="0" fontId="110" fillId="0" borderId="153" xfId="0" applyFont="1" applyBorder="1" applyAlignment="1">
      <alignment horizontal="center" vertical="center"/>
    </xf>
    <xf numFmtId="177" fontId="108" fillId="0" borderId="59" xfId="0" applyNumberFormat="1" applyFont="1" applyBorder="1" applyAlignment="1">
      <alignment horizontal="right" vertical="center"/>
    </xf>
    <xf numFmtId="181" fontId="108" fillId="0" borderId="153" xfId="0" applyNumberFormat="1" applyFont="1" applyBorder="1" applyAlignment="1">
      <alignment horizontal="center" vertical="center"/>
    </xf>
    <xf numFmtId="181" fontId="108" fillId="0" borderId="148" xfId="0" applyNumberFormat="1" applyFont="1" applyBorder="1" applyAlignment="1">
      <alignment horizontal="center" vertical="center"/>
    </xf>
    <xf numFmtId="182" fontId="108" fillId="0" borderId="148" xfId="0" applyNumberFormat="1" applyFont="1" applyBorder="1" applyAlignment="1">
      <alignment horizontal="right" vertical="center"/>
    </xf>
    <xf numFmtId="0" fontId="104" fillId="0" borderId="148" xfId="0" applyFont="1" applyBorder="1" applyAlignment="1">
      <alignment horizontal="center" vertical="center"/>
    </xf>
    <xf numFmtId="0" fontId="108" fillId="0" borderId="0" xfId="0" applyFont="1">
      <alignment vertical="center"/>
    </xf>
    <xf numFmtId="0" fontId="111" fillId="0" borderId="148" xfId="0" applyFont="1" applyBorder="1">
      <alignment vertical="center"/>
    </xf>
    <xf numFmtId="3" fontId="111" fillId="0" borderId="148" xfId="0" applyNumberFormat="1" applyFont="1" applyBorder="1" applyAlignment="1">
      <alignment horizontal="right" vertical="center"/>
    </xf>
    <xf numFmtId="3" fontId="113" fillId="0" borderId="148" xfId="0" applyNumberFormat="1" applyFont="1" applyBorder="1">
      <alignment vertical="center"/>
    </xf>
    <xf numFmtId="0" fontId="113" fillId="0" borderId="148" xfId="0" applyFont="1" applyBorder="1">
      <alignment vertical="center"/>
    </xf>
    <xf numFmtId="0" fontId="111" fillId="0" borderId="28" xfId="0" applyFont="1" applyBorder="1">
      <alignment vertical="center"/>
    </xf>
    <xf numFmtId="3" fontId="111" fillId="0" borderId="28" xfId="0" applyNumberFormat="1" applyFont="1" applyBorder="1" applyAlignment="1">
      <alignment horizontal="right" vertical="center"/>
    </xf>
    <xf numFmtId="0" fontId="111" fillId="0" borderId="150" xfId="0" applyFont="1" applyBorder="1">
      <alignment vertical="center"/>
    </xf>
    <xf numFmtId="3" fontId="111" fillId="0" borderId="150" xfId="0" applyNumberFormat="1" applyFont="1" applyBorder="1" applyAlignment="1">
      <alignment horizontal="right" vertical="center"/>
    </xf>
    <xf numFmtId="3" fontId="112" fillId="0" borderId="148" xfId="0" applyNumberFormat="1" applyFont="1" applyBorder="1" applyAlignment="1">
      <alignment horizontal="center" vertical="center"/>
    </xf>
    <xf numFmtId="3" fontId="112" fillId="0" borderId="150" xfId="0" applyNumberFormat="1" applyFont="1" applyBorder="1" applyAlignment="1">
      <alignment horizontal="center" vertical="center"/>
    </xf>
    <xf numFmtId="3" fontId="112" fillId="0" borderId="28" xfId="0" applyNumberFormat="1" applyFont="1" applyBorder="1" applyAlignment="1">
      <alignment horizontal="center" vertical="center"/>
    </xf>
    <xf numFmtId="3" fontId="111" fillId="0" borderId="28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08" fillId="0" borderId="0" xfId="0" applyFont="1" applyAlignment="1">
      <alignment horizontal="center" vertical="center"/>
    </xf>
    <xf numFmtId="177" fontId="108" fillId="0" borderId="0" xfId="0" applyNumberFormat="1" applyFont="1">
      <alignment vertical="center"/>
    </xf>
    <xf numFmtId="0" fontId="108" fillId="0" borderId="0" xfId="0" applyFont="1" applyAlignment="1">
      <alignment horizontal="left" vertical="center"/>
    </xf>
    <xf numFmtId="0" fontId="108" fillId="0" borderId="219" xfId="0" applyFont="1" applyBorder="1" applyAlignment="1">
      <alignment vertical="center" wrapText="1"/>
    </xf>
    <xf numFmtId="0" fontId="108" fillId="0" borderId="221" xfId="0" applyFont="1" applyBorder="1" applyAlignment="1">
      <alignment horizontal="center" vertical="center" wrapText="1"/>
    </xf>
    <xf numFmtId="0" fontId="108" fillId="0" borderId="222" xfId="0" applyFont="1" applyBorder="1" applyAlignment="1">
      <alignment horizontal="center" vertical="center" wrapText="1"/>
    </xf>
    <xf numFmtId="185" fontId="115" fillId="0" borderId="28" xfId="0" applyNumberFormat="1" applyFont="1" applyBorder="1" applyAlignment="1">
      <alignment horizontal="center" vertical="center" wrapText="1"/>
    </xf>
    <xf numFmtId="0" fontId="115" fillId="0" borderId="157" xfId="0" applyFont="1" applyBorder="1" applyAlignment="1">
      <alignment horizontal="center" vertical="center" wrapText="1"/>
    </xf>
    <xf numFmtId="0" fontId="120" fillId="0" borderId="28" xfId="0" applyFont="1" applyBorder="1">
      <alignment vertical="center"/>
    </xf>
    <xf numFmtId="0" fontId="115" fillId="0" borderId="28" xfId="0" applyFont="1" applyBorder="1" applyAlignment="1">
      <alignment horizontal="center" vertical="center"/>
    </xf>
    <xf numFmtId="0" fontId="115" fillId="0" borderId="148" xfId="0" applyFont="1" applyBorder="1" applyAlignment="1">
      <alignment horizontal="center" vertical="center"/>
    </xf>
    <xf numFmtId="0" fontId="115" fillId="0" borderId="28" xfId="0" applyFont="1" applyBorder="1" applyAlignment="1">
      <alignment horizontal="center" vertical="center" wrapText="1"/>
    </xf>
    <xf numFmtId="0" fontId="115" fillId="0" borderId="28" xfId="0" applyFont="1" applyBorder="1" applyAlignment="1">
      <alignment vertical="center" wrapText="1"/>
    </xf>
    <xf numFmtId="185" fontId="115" fillId="0" borderId="150" xfId="0" applyNumberFormat="1" applyFont="1" applyBorder="1" applyAlignment="1">
      <alignment horizontal="center" vertical="center" wrapText="1"/>
    </xf>
    <xf numFmtId="0" fontId="115" fillId="0" borderId="150" xfId="0" applyFont="1" applyBorder="1">
      <alignment vertical="center"/>
    </xf>
    <xf numFmtId="0" fontId="115" fillId="0" borderId="150" xfId="0" applyFont="1" applyBorder="1" applyAlignment="1">
      <alignment horizontal="center" vertical="center"/>
    </xf>
    <xf numFmtId="0" fontId="115" fillId="0" borderId="192" xfId="0" applyFont="1" applyBorder="1" applyAlignment="1">
      <alignment horizontal="center" vertical="center"/>
    </xf>
    <xf numFmtId="0" fontId="115" fillId="0" borderId="223" xfId="0" applyFont="1" applyBorder="1" applyAlignment="1">
      <alignment horizontal="center" vertical="center" wrapText="1"/>
    </xf>
    <xf numFmtId="0" fontId="115" fillId="0" borderId="28" xfId="0" applyFont="1" applyBorder="1">
      <alignment vertical="center"/>
    </xf>
    <xf numFmtId="181" fontId="121" fillId="0" borderId="148" xfId="37" applyNumberFormat="1" applyFont="1" applyBorder="1" applyAlignment="1">
      <alignment horizontal="center" vertical="center"/>
    </xf>
    <xf numFmtId="0" fontId="121" fillId="0" borderId="148" xfId="37" applyFont="1" applyBorder="1">
      <alignment vertical="center"/>
    </xf>
    <xf numFmtId="3" fontId="121" fillId="0" borderId="148" xfId="37" applyNumberFormat="1" applyFont="1" applyBorder="1">
      <alignment vertical="center"/>
    </xf>
    <xf numFmtId="0" fontId="115" fillId="0" borderId="60" xfId="0" applyFont="1" applyBorder="1">
      <alignment vertical="center"/>
    </xf>
    <xf numFmtId="0" fontId="115" fillId="0" borderId="100" xfId="0" applyFont="1" applyBorder="1" applyAlignment="1">
      <alignment horizontal="center" vertical="center"/>
    </xf>
    <xf numFmtId="3" fontId="121" fillId="0" borderId="148" xfId="37" applyNumberFormat="1" applyFont="1" applyBorder="1" applyAlignment="1">
      <alignment horizontal="center" vertical="center"/>
    </xf>
    <xf numFmtId="0" fontId="121" fillId="0" borderId="148" xfId="37" quotePrefix="1" applyFont="1" applyBorder="1">
      <alignment vertical="center"/>
    </xf>
    <xf numFmtId="0" fontId="115" fillId="0" borderId="148" xfId="0" applyFont="1" applyBorder="1">
      <alignment vertical="center"/>
    </xf>
    <xf numFmtId="0" fontId="115" fillId="0" borderId="153" xfId="0" applyFont="1" applyBorder="1" applyAlignment="1">
      <alignment horizontal="center" vertical="center"/>
    </xf>
    <xf numFmtId="0" fontId="115" fillId="0" borderId="153" xfId="0" applyFont="1" applyBorder="1">
      <alignment vertical="center"/>
    </xf>
    <xf numFmtId="0" fontId="122" fillId="0" borderId="148" xfId="37" applyFont="1" applyBorder="1">
      <alignment vertical="center"/>
    </xf>
    <xf numFmtId="0" fontId="115" fillId="0" borderId="157" xfId="0" applyFont="1" applyBorder="1">
      <alignment vertical="center"/>
    </xf>
    <xf numFmtId="0" fontId="115" fillId="0" borderId="157" xfId="0" applyFont="1" applyBorder="1" applyAlignment="1">
      <alignment horizontal="center" vertical="center"/>
    </xf>
    <xf numFmtId="0" fontId="115" fillId="0" borderId="162" xfId="0" applyFont="1" applyBorder="1" applyAlignment="1">
      <alignment horizontal="center" vertical="center"/>
    </xf>
    <xf numFmtId="0" fontId="111" fillId="0" borderId="0" xfId="0" applyFont="1">
      <alignment vertical="center"/>
    </xf>
    <xf numFmtId="41" fontId="115" fillId="4" borderId="171" xfId="0" applyNumberFormat="1" applyFont="1" applyFill="1" applyBorder="1" applyAlignment="1">
      <alignment vertical="center" wrapText="1"/>
    </xf>
    <xf numFmtId="0" fontId="115" fillId="4" borderId="171" xfId="0" applyFont="1" applyFill="1" applyBorder="1" applyAlignment="1">
      <alignment horizontal="center" vertical="center" wrapText="1"/>
    </xf>
    <xf numFmtId="0" fontId="115" fillId="4" borderId="171" xfId="0" applyFont="1" applyFill="1" applyBorder="1" applyAlignment="1">
      <alignment vertical="center" wrapText="1"/>
    </xf>
    <xf numFmtId="0" fontId="115" fillId="4" borderId="105" xfId="0" applyFont="1" applyFill="1" applyBorder="1" applyAlignment="1">
      <alignment vertical="center" wrapText="1"/>
    </xf>
    <xf numFmtId="0" fontId="115" fillId="0" borderId="163" xfId="0" applyFont="1" applyBorder="1" applyAlignment="1">
      <alignment horizontal="center" vertical="center" wrapText="1"/>
    </xf>
    <xf numFmtId="185" fontId="115" fillId="0" borderId="217" xfId="0" applyNumberFormat="1" applyFont="1" applyBorder="1" applyAlignment="1">
      <alignment horizontal="center" vertical="center" wrapText="1"/>
    </xf>
    <xf numFmtId="0" fontId="115" fillId="0" borderId="217" xfId="0" applyFont="1" applyBorder="1">
      <alignment vertical="center"/>
    </xf>
    <xf numFmtId="182" fontId="115" fillId="0" borderId="217" xfId="0" applyNumberFormat="1" applyFont="1" applyBorder="1">
      <alignment vertical="center"/>
    </xf>
    <xf numFmtId="0" fontId="115" fillId="0" borderId="217" xfId="0" applyFont="1" applyBorder="1" applyAlignment="1">
      <alignment horizontal="center" vertical="center" wrapText="1"/>
    </xf>
    <xf numFmtId="0" fontId="115" fillId="0" borderId="217" xfId="0" applyFont="1" applyBorder="1" applyAlignment="1">
      <alignment horizontal="center" vertical="center"/>
    </xf>
    <xf numFmtId="0" fontId="115" fillId="0" borderId="224" xfId="0" applyFont="1" applyBorder="1" applyAlignment="1">
      <alignment horizontal="center" vertical="center"/>
    </xf>
    <xf numFmtId="41" fontId="115" fillId="4" borderId="77" xfId="0" applyNumberFormat="1" applyFont="1" applyFill="1" applyBorder="1" applyAlignment="1">
      <alignment vertical="center" wrapText="1"/>
    </xf>
    <xf numFmtId="0" fontId="115" fillId="4" borderId="77" xfId="0" applyFont="1" applyFill="1" applyBorder="1" applyAlignment="1">
      <alignment horizontal="center" vertical="center" wrapText="1"/>
    </xf>
    <xf numFmtId="0" fontId="115" fillId="4" borderId="77" xfId="0" applyFont="1" applyFill="1" applyBorder="1" applyAlignment="1">
      <alignment vertical="center" wrapText="1"/>
    </xf>
    <xf numFmtId="0" fontId="115" fillId="4" borderId="173" xfId="0" applyFont="1" applyFill="1" applyBorder="1" applyAlignment="1">
      <alignment vertical="center" wrapText="1"/>
    </xf>
    <xf numFmtId="0" fontId="115" fillId="0" borderId="32" xfId="0" applyFont="1" applyBorder="1" applyAlignment="1">
      <alignment horizontal="center" vertical="center" wrapText="1"/>
    </xf>
    <xf numFmtId="181" fontId="115" fillId="0" borderId="153" xfId="0" applyNumberFormat="1" applyFont="1" applyBorder="1" applyAlignment="1">
      <alignment horizontal="center" vertical="center" wrapText="1"/>
    </xf>
    <xf numFmtId="0" fontId="115" fillId="0" borderId="32" xfId="0" applyFont="1" applyBorder="1" applyAlignment="1">
      <alignment horizontal="left" vertical="center"/>
    </xf>
    <xf numFmtId="177" fontId="115" fillId="0" borderId="90" xfId="0" applyNumberFormat="1" applyFont="1" applyBorder="1" applyAlignment="1">
      <alignment horizontal="right" vertical="center"/>
    </xf>
    <xf numFmtId="0" fontId="115" fillId="0" borderId="153" xfId="0" applyFont="1" applyBorder="1" applyAlignment="1">
      <alignment horizontal="center" vertical="center" wrapText="1"/>
    </xf>
    <xf numFmtId="0" fontId="125" fillId="0" borderId="153" xfId="0" applyFont="1" applyBorder="1" applyAlignment="1">
      <alignment horizontal="center" vertical="center"/>
    </xf>
    <xf numFmtId="0" fontId="115" fillId="0" borderId="32" xfId="0" applyFont="1" applyBorder="1" applyAlignment="1">
      <alignment horizontal="center" vertical="center"/>
    </xf>
    <xf numFmtId="0" fontId="115" fillId="0" borderId="219" xfId="0" applyFont="1" applyBorder="1" applyAlignment="1">
      <alignment vertical="center" wrapText="1"/>
    </xf>
    <xf numFmtId="177" fontId="115" fillId="0" borderId="59" xfId="0" applyNumberFormat="1" applyFont="1" applyBorder="1" applyAlignment="1">
      <alignment horizontal="right" vertical="center"/>
    </xf>
    <xf numFmtId="0" fontId="115" fillId="0" borderId="28" xfId="0" applyFont="1" applyBorder="1" applyAlignment="1">
      <alignment horizontal="left" vertical="center"/>
    </xf>
    <xf numFmtId="0" fontId="115" fillId="0" borderId="192" xfId="0" applyFont="1" applyBorder="1" applyAlignment="1">
      <alignment horizontal="center" vertical="center" wrapText="1"/>
    </xf>
    <xf numFmtId="181" fontId="115" fillId="0" borderId="153" xfId="0" applyNumberFormat="1" applyFont="1" applyBorder="1" applyAlignment="1">
      <alignment horizontal="center" vertical="center"/>
    </xf>
    <xf numFmtId="0" fontId="115" fillId="0" borderId="150" xfId="0" applyFont="1" applyBorder="1" applyAlignment="1">
      <alignment horizontal="center" vertical="center" wrapText="1"/>
    </xf>
    <xf numFmtId="0" fontId="115" fillId="0" borderId="221" xfId="0" applyFont="1" applyBorder="1" applyAlignment="1">
      <alignment horizontal="center" vertical="center"/>
    </xf>
    <xf numFmtId="181" fontId="115" fillId="0" borderId="150" xfId="0" applyNumberFormat="1" applyFont="1" applyBorder="1" applyAlignment="1">
      <alignment horizontal="center" vertical="center"/>
    </xf>
    <xf numFmtId="0" fontId="115" fillId="0" borderId="11" xfId="0" applyFont="1" applyBorder="1" applyAlignment="1">
      <alignment horizontal="left" vertical="center"/>
    </xf>
    <xf numFmtId="177" fontId="115" fillId="0" borderId="95" xfId="0" applyNumberFormat="1" applyFont="1" applyBorder="1" applyAlignment="1">
      <alignment horizontal="right" vertical="center"/>
    </xf>
    <xf numFmtId="0" fontId="125" fillId="0" borderId="192" xfId="0" applyFont="1" applyBorder="1" applyAlignment="1">
      <alignment horizontal="center" vertical="center"/>
    </xf>
    <xf numFmtId="0" fontId="115" fillId="0" borderId="11" xfId="0" applyFont="1" applyBorder="1" applyAlignment="1">
      <alignment horizontal="center" vertical="center"/>
    </xf>
    <xf numFmtId="181" fontId="115" fillId="0" borderId="28" xfId="0" applyNumberFormat="1" applyFont="1" applyBorder="1" applyAlignment="1">
      <alignment horizontal="center" vertical="center"/>
    </xf>
    <xf numFmtId="182" fontId="115" fillId="0" borderId="28" xfId="0" applyNumberFormat="1" applyFont="1" applyBorder="1" applyAlignment="1">
      <alignment horizontal="right" vertical="center"/>
    </xf>
    <xf numFmtId="0" fontId="112" fillId="0" borderId="28" xfId="0" applyFont="1" applyBorder="1" applyAlignment="1">
      <alignment horizontal="center" vertical="center"/>
    </xf>
    <xf numFmtId="0" fontId="125" fillId="0" borderId="28" xfId="0" applyFont="1" applyBorder="1" applyAlignment="1">
      <alignment horizontal="center" vertical="center"/>
    </xf>
    <xf numFmtId="185" fontId="115" fillId="0" borderId="28" xfId="0" applyNumberFormat="1" applyFont="1" applyBorder="1" applyAlignment="1">
      <alignment horizontal="center" vertical="center"/>
    </xf>
    <xf numFmtId="182" fontId="115" fillId="0" borderId="28" xfId="0" applyNumberFormat="1" applyFont="1" applyBorder="1">
      <alignment vertical="center"/>
    </xf>
    <xf numFmtId="41" fontId="115" fillId="0" borderId="28" xfId="36" applyFont="1" applyBorder="1" applyAlignment="1">
      <alignment vertical="center"/>
    </xf>
    <xf numFmtId="184" fontId="115" fillId="0" borderId="28" xfId="0" applyNumberFormat="1" applyFont="1" applyBorder="1" applyAlignment="1">
      <alignment horizontal="center" vertical="center"/>
    </xf>
    <xf numFmtId="41" fontId="115" fillId="0" borderId="28" xfId="0" applyNumberFormat="1" applyFont="1" applyBorder="1">
      <alignment vertical="center"/>
    </xf>
    <xf numFmtId="41" fontId="112" fillId="0" borderId="28" xfId="1" applyFont="1" applyBorder="1" applyAlignment="1">
      <alignment horizontal="center" vertical="center"/>
    </xf>
    <xf numFmtId="0" fontId="126" fillId="0" borderId="157" xfId="0" applyFont="1" applyBorder="1" applyAlignment="1">
      <alignment horizontal="center" vertical="center"/>
    </xf>
    <xf numFmtId="0" fontId="115" fillId="0" borderId="218" xfId="0" applyFont="1" applyBorder="1" applyAlignment="1">
      <alignment horizontal="center" vertical="center" wrapText="1"/>
    </xf>
    <xf numFmtId="185" fontId="115" fillId="0" borderId="216" xfId="0" applyNumberFormat="1" applyFont="1" applyBorder="1" applyAlignment="1">
      <alignment horizontal="center" vertical="center" wrapText="1"/>
    </xf>
    <xf numFmtId="0" fontId="115" fillId="0" borderId="216" xfId="0" applyFont="1" applyBorder="1" applyAlignment="1">
      <alignment horizontal="center" vertical="center" wrapText="1"/>
    </xf>
    <xf numFmtId="0" fontId="115" fillId="0" borderId="220" xfId="0" applyFont="1" applyBorder="1" applyAlignment="1">
      <alignment horizontal="center" vertical="center"/>
    </xf>
    <xf numFmtId="185" fontId="115" fillId="0" borderId="153" xfId="0" applyNumberFormat="1" applyFont="1" applyBorder="1" applyAlignment="1">
      <alignment horizontal="center" vertical="center" wrapText="1"/>
    </xf>
    <xf numFmtId="185" fontId="115" fillId="0" borderId="148" xfId="0" applyNumberFormat="1" applyFont="1" applyBorder="1" applyAlignment="1">
      <alignment horizontal="center" vertical="center" wrapText="1"/>
    </xf>
    <xf numFmtId="0" fontId="115" fillId="0" borderId="148" xfId="0" applyFont="1" applyBorder="1" applyAlignment="1">
      <alignment vertical="center" wrapText="1"/>
    </xf>
    <xf numFmtId="49" fontId="20" fillId="0" borderId="25" xfId="10" applyNumberFormat="1" applyFont="1" applyBorder="1" applyAlignment="1">
      <alignment horizontal="left" vertical="center" wrapText="1"/>
    </xf>
    <xf numFmtId="176" fontId="23" fillId="0" borderId="42" xfId="0" applyNumberFormat="1" applyFont="1" applyBorder="1" applyAlignment="1">
      <alignment horizontal="center" vertical="center" wrapText="1"/>
    </xf>
    <xf numFmtId="49" fontId="23" fillId="0" borderId="28" xfId="10" applyNumberFormat="1" applyFont="1" applyBorder="1" applyAlignment="1">
      <alignment horizontal="left" vertical="center" wrapText="1"/>
    </xf>
    <xf numFmtId="0" fontId="60" fillId="0" borderId="17" xfId="9" applyFont="1" applyBorder="1" applyAlignment="1">
      <alignment horizontal="center" vertical="center"/>
    </xf>
    <xf numFmtId="177" fontId="20" fillId="0" borderId="9" xfId="0" applyNumberFormat="1" applyFont="1" applyBorder="1" applyAlignment="1">
      <alignment horizontal="center" vertical="center" wrapText="1"/>
    </xf>
    <xf numFmtId="177" fontId="30" fillId="0" borderId="28" xfId="0" applyNumberFormat="1" applyFont="1" applyBorder="1" applyAlignment="1">
      <alignment horizontal="center" vertical="center"/>
    </xf>
    <xf numFmtId="177" fontId="30" fillId="0" borderId="11" xfId="0" applyNumberFormat="1" applyFont="1" applyBorder="1" applyAlignment="1">
      <alignment horizontal="center" vertical="center"/>
    </xf>
    <xf numFmtId="177" fontId="60" fillId="0" borderId="28" xfId="9" applyNumberFormat="1" applyFont="1" applyBorder="1" applyAlignment="1">
      <alignment vertical="center"/>
    </xf>
    <xf numFmtId="176" fontId="56" fillId="0" borderId="22" xfId="0" applyNumberFormat="1" applyFont="1" applyBorder="1" applyAlignment="1">
      <alignment horizontal="center" vertical="center"/>
    </xf>
    <xf numFmtId="176" fontId="23" fillId="0" borderId="22" xfId="0" applyNumberFormat="1" applyFont="1" applyBorder="1" applyAlignment="1">
      <alignment horizontal="center" vertical="center" wrapText="1"/>
    </xf>
    <xf numFmtId="177" fontId="23" fillId="0" borderId="15" xfId="0" applyNumberFormat="1" applyFont="1" applyBorder="1">
      <alignment vertical="center"/>
    </xf>
    <xf numFmtId="177" fontId="23" fillId="0" borderId="15" xfId="0" applyNumberFormat="1" applyFont="1" applyBorder="1" applyAlignment="1">
      <alignment horizontal="right" vertical="center"/>
    </xf>
    <xf numFmtId="177" fontId="20" fillId="3" borderId="57" xfId="0" applyNumberFormat="1" applyFont="1" applyFill="1" applyBorder="1">
      <alignment vertical="center"/>
    </xf>
    <xf numFmtId="177" fontId="20" fillId="0" borderId="14" xfId="0" applyNumberFormat="1" applyFont="1" applyBorder="1" applyAlignment="1">
      <alignment horizontal="center" vertical="center"/>
    </xf>
    <xf numFmtId="177" fontId="20" fillId="3" borderId="7" xfId="0" applyNumberFormat="1" applyFont="1" applyFill="1" applyBorder="1">
      <alignment vertical="center"/>
    </xf>
    <xf numFmtId="3" fontId="55" fillId="0" borderId="28" xfId="0" applyNumberFormat="1" applyFont="1" applyBorder="1">
      <alignment vertical="center"/>
    </xf>
    <xf numFmtId="3" fontId="55" fillId="0" borderId="28" xfId="0" applyNumberFormat="1" applyFont="1" applyBorder="1" applyAlignment="1">
      <alignment horizontal="center" vertical="center"/>
    </xf>
    <xf numFmtId="181" fontId="55" fillId="0" borderId="28" xfId="29" applyNumberFormat="1" applyFont="1" applyBorder="1" applyAlignment="1">
      <alignment horizontal="center" vertical="center"/>
    </xf>
    <xf numFmtId="0" fontId="55" fillId="0" borderId="28" xfId="29" applyFont="1" applyBorder="1" applyAlignment="1">
      <alignment horizontal="left" vertical="center"/>
    </xf>
    <xf numFmtId="41" fontId="55" fillId="0" borderId="28" xfId="1" applyFont="1" applyBorder="1" applyAlignment="1">
      <alignment horizontal="center" vertical="center"/>
    </xf>
    <xf numFmtId="3" fontId="55" fillId="0" borderId="28" xfId="29" applyNumberFormat="1" applyFont="1" applyBorder="1">
      <alignment vertical="center"/>
    </xf>
    <xf numFmtId="176" fontId="55" fillId="0" borderId="28" xfId="0" applyNumberFormat="1" applyFont="1" applyBorder="1">
      <alignment vertical="center"/>
    </xf>
    <xf numFmtId="0" fontId="128" fillId="0" borderId="28" xfId="0" applyFont="1" applyBorder="1" applyAlignment="1">
      <alignment horizontal="center" vertical="center"/>
    </xf>
    <xf numFmtId="41" fontId="55" fillId="0" borderId="28" xfId="30" applyFont="1" applyBorder="1" applyAlignment="1">
      <alignment horizontal="center" vertical="center"/>
    </xf>
    <xf numFmtId="3" fontId="55" fillId="0" borderId="28" xfId="29" applyNumberFormat="1" applyFont="1" applyBorder="1" applyAlignment="1">
      <alignment horizontal="right" vertical="center"/>
    </xf>
    <xf numFmtId="181" fontId="55" fillId="0" borderId="28" xfId="0" applyNumberFormat="1" applyFont="1" applyBorder="1" applyAlignment="1">
      <alignment horizontal="center" vertical="center" wrapText="1"/>
    </xf>
    <xf numFmtId="176" fontId="55" fillId="0" borderId="28" xfId="0" applyNumberFormat="1" applyFont="1" applyBorder="1" applyAlignment="1">
      <alignment horizontal="right" vertical="center"/>
    </xf>
    <xf numFmtId="177" fontId="108" fillId="0" borderId="145" xfId="0" applyNumberFormat="1" applyFont="1" applyBorder="1" applyAlignment="1">
      <alignment horizontal="right" vertical="center"/>
    </xf>
    <xf numFmtId="0" fontId="104" fillId="0" borderId="225" xfId="0" applyFont="1" applyBorder="1" applyAlignment="1">
      <alignment horizontal="center" vertical="center"/>
    </xf>
    <xf numFmtId="0" fontId="108" fillId="0" borderId="226" xfId="0" applyFont="1" applyBorder="1" applyAlignment="1">
      <alignment horizontal="center" vertical="center" wrapText="1"/>
    </xf>
    <xf numFmtId="181" fontId="108" fillId="0" borderId="225" xfId="0" applyNumberFormat="1" applyFont="1" applyBorder="1" applyAlignment="1">
      <alignment horizontal="center" vertical="center"/>
    </xf>
    <xf numFmtId="0" fontId="106" fillId="0" borderId="226" xfId="0" applyFont="1" applyBorder="1" applyAlignment="1">
      <alignment horizontal="center" vertical="center" wrapText="1"/>
    </xf>
    <xf numFmtId="0" fontId="109" fillId="0" borderId="226" xfId="0" applyFont="1" applyBorder="1" applyAlignment="1">
      <alignment horizontal="center" vertical="center"/>
    </xf>
    <xf numFmtId="41" fontId="15" fillId="0" borderId="91" xfId="36" applyFont="1" applyFill="1" applyBorder="1" applyAlignment="1">
      <alignment horizontal="center" vertical="center"/>
    </xf>
    <xf numFmtId="0" fontId="71" fillId="0" borderId="0" xfId="32" applyFont="1" applyAlignment="1">
      <alignment horizontal="center" vertical="center"/>
    </xf>
    <xf numFmtId="0" fontId="70" fillId="0" borderId="0" xfId="32" applyAlignment="1">
      <alignment vertical="center"/>
    </xf>
    <xf numFmtId="0" fontId="84" fillId="0" borderId="0" xfId="32" applyFont="1" applyAlignment="1">
      <alignment horizontal="left" vertical="center"/>
    </xf>
    <xf numFmtId="182" fontId="83" fillId="0" borderId="93" xfId="32" applyNumberFormat="1" applyFont="1" applyBorder="1" applyAlignment="1">
      <alignment horizontal="right" vertical="center"/>
    </xf>
    <xf numFmtId="0" fontId="46" fillId="14" borderId="13" xfId="32" applyFont="1" applyFill="1" applyBorder="1" applyAlignment="1">
      <alignment horizontal="center" vertical="center" wrapText="1"/>
    </xf>
    <xf numFmtId="0" fontId="15" fillId="0" borderId="49" xfId="32" applyFont="1" applyBorder="1" applyAlignment="1">
      <alignment vertical="center" wrapText="1"/>
    </xf>
    <xf numFmtId="0" fontId="46" fillId="14" borderId="12" xfId="32" applyFont="1" applyFill="1" applyBorder="1" applyAlignment="1">
      <alignment horizontal="center" vertical="center" wrapText="1"/>
    </xf>
    <xf numFmtId="0" fontId="15" fillId="0" borderId="34" xfId="32" applyFont="1" applyBorder="1" applyAlignment="1">
      <alignment vertical="center" wrapText="1"/>
    </xf>
    <xf numFmtId="0" fontId="46" fillId="14" borderId="34" xfId="32" applyFont="1" applyFill="1" applyBorder="1" applyAlignment="1">
      <alignment horizontal="center" vertical="center" wrapText="1"/>
    </xf>
    <xf numFmtId="0" fontId="46" fillId="14" borderId="2" xfId="32" applyFont="1" applyFill="1" applyBorder="1" applyAlignment="1">
      <alignment horizontal="center" vertical="center" wrapText="1"/>
    </xf>
    <xf numFmtId="0" fontId="46" fillId="14" borderId="97" xfId="32" applyFont="1" applyFill="1" applyBorder="1" applyAlignment="1">
      <alignment horizontal="center" vertical="center" wrapText="1"/>
    </xf>
    <xf numFmtId="182" fontId="46" fillId="14" borderId="12" xfId="32" applyNumberFormat="1" applyFont="1" applyFill="1" applyBorder="1" applyAlignment="1">
      <alignment horizontal="center" vertical="center"/>
    </xf>
    <xf numFmtId="0" fontId="15" fillId="0" borderId="12" xfId="32" applyFont="1" applyBorder="1" applyAlignment="1">
      <alignment vertical="center"/>
    </xf>
    <xf numFmtId="0" fontId="15" fillId="0" borderId="14" xfId="32" applyFont="1" applyBorder="1" applyAlignment="1">
      <alignment vertical="center"/>
    </xf>
    <xf numFmtId="0" fontId="46" fillId="0" borderId="10" xfId="32" applyFont="1" applyBorder="1" applyAlignment="1">
      <alignment horizontal="center" vertical="center" wrapText="1"/>
    </xf>
    <xf numFmtId="0" fontId="46" fillId="0" borderId="39" xfId="32" applyFont="1" applyBorder="1" applyAlignment="1">
      <alignment horizontal="center" vertical="center" wrapText="1"/>
    </xf>
    <xf numFmtId="0" fontId="46" fillId="0" borderId="3" xfId="32" applyFont="1" applyBorder="1" applyAlignment="1">
      <alignment horizontal="center" vertical="center" wrapText="1"/>
    </xf>
    <xf numFmtId="0" fontId="46" fillId="0" borderId="5" xfId="32" applyFont="1" applyBorder="1" applyAlignment="1">
      <alignment horizontal="center" vertical="center" wrapText="1"/>
    </xf>
    <xf numFmtId="0" fontId="80" fillId="0" borderId="10" xfId="32" applyFont="1" applyBorder="1" applyAlignment="1">
      <alignment horizontal="center" vertical="center" wrapText="1"/>
    </xf>
    <xf numFmtId="0" fontId="80" fillId="0" borderId="5" xfId="32" applyFont="1" applyBorder="1" applyAlignment="1">
      <alignment horizontal="center" vertical="center" wrapText="1"/>
    </xf>
    <xf numFmtId="0" fontId="15" fillId="0" borderId="10" xfId="32" applyFont="1" applyBorder="1" applyAlignment="1">
      <alignment horizontal="center" vertical="center" wrapText="1"/>
    </xf>
    <xf numFmtId="0" fontId="15" fillId="0" borderId="3" xfId="32" applyFont="1" applyBorder="1" applyAlignment="1">
      <alignment horizontal="center" vertical="center" wrapText="1"/>
    </xf>
    <xf numFmtId="0" fontId="15" fillId="0" borderId="5" xfId="32" applyFont="1" applyBorder="1" applyAlignment="1">
      <alignment horizontal="center" vertical="center" wrapText="1"/>
    </xf>
    <xf numFmtId="0" fontId="15" fillId="0" borderId="39" xfId="32" applyFont="1" applyBorder="1" applyAlignment="1">
      <alignment horizontal="center" vertical="center" wrapText="1"/>
    </xf>
    <xf numFmtId="0" fontId="15" fillId="0" borderId="92" xfId="32" applyFont="1" applyBorder="1" applyAlignment="1">
      <alignment horizontal="center" vertical="center" wrapText="1"/>
    </xf>
    <xf numFmtId="0" fontId="15" fillId="0" borderId="51" xfId="32" applyFont="1" applyBorder="1" applyAlignment="1">
      <alignment horizontal="center" vertical="center" wrapText="1"/>
    </xf>
    <xf numFmtId="0" fontId="78" fillId="0" borderId="10" xfId="32" applyFont="1" applyBorder="1" applyAlignment="1">
      <alignment horizontal="center" vertical="center" wrapText="1"/>
    </xf>
    <xf numFmtId="0" fontId="78" fillId="0" borderId="39" xfId="32" applyFont="1" applyBorder="1" applyAlignment="1">
      <alignment horizontal="center" vertical="center" wrapText="1"/>
    </xf>
    <xf numFmtId="49" fontId="33" fillId="4" borderId="59" xfId="10" applyNumberFormat="1" applyFont="1" applyFill="1" applyBorder="1" applyAlignment="1">
      <alignment horizontal="center" vertical="center"/>
    </xf>
    <xf numFmtId="49" fontId="33" fillId="4" borderId="55" xfId="10" applyNumberFormat="1" applyFont="1" applyFill="1" applyBorder="1" applyAlignment="1">
      <alignment horizontal="center" vertical="center"/>
    </xf>
    <xf numFmtId="49" fontId="33" fillId="3" borderId="125" xfId="10" applyNumberFormat="1" applyFont="1" applyFill="1" applyBorder="1" applyAlignment="1">
      <alignment horizontal="center" vertical="center"/>
    </xf>
    <xf numFmtId="0" fontId="33" fillId="3" borderId="126" xfId="10" applyFont="1" applyFill="1" applyBorder="1" applyAlignment="1">
      <alignment horizontal="center"/>
    </xf>
    <xf numFmtId="0" fontId="33" fillId="3" borderId="117" xfId="10" applyFont="1" applyFill="1" applyBorder="1" applyAlignment="1">
      <alignment horizontal="center"/>
    </xf>
    <xf numFmtId="49" fontId="33" fillId="3" borderId="117" xfId="10" applyNumberFormat="1" applyFont="1" applyFill="1" applyBorder="1" applyAlignment="1">
      <alignment horizontal="center" vertical="center"/>
    </xf>
    <xf numFmtId="49" fontId="33" fillId="3" borderId="26" xfId="10" applyNumberFormat="1" applyFont="1" applyFill="1" applyBorder="1" applyAlignment="1">
      <alignment horizontal="center" vertical="center"/>
    </xf>
    <xf numFmtId="49" fontId="33" fillId="4" borderId="0" xfId="10" applyNumberFormat="1" applyFont="1" applyFill="1" applyAlignment="1">
      <alignment horizontal="center" vertical="center"/>
    </xf>
    <xf numFmtId="49" fontId="33" fillId="4" borderId="50" xfId="10" applyNumberFormat="1" applyFont="1" applyFill="1" applyBorder="1" applyAlignment="1">
      <alignment horizontal="center" vertical="center"/>
    </xf>
    <xf numFmtId="49" fontId="33" fillId="4" borderId="32" xfId="10" applyNumberFormat="1" applyFont="1" applyFill="1" applyBorder="1" applyAlignment="1">
      <alignment horizontal="center" vertical="center"/>
    </xf>
    <xf numFmtId="49" fontId="36" fillId="0" borderId="0" xfId="10" applyNumberFormat="1" applyFont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49" fontId="37" fillId="2" borderId="124" xfId="10" applyNumberFormat="1" applyFont="1" applyFill="1" applyBorder="1" applyAlignment="1">
      <alignment horizontal="center" vertical="center"/>
    </xf>
    <xf numFmtId="0" fontId="23" fillId="2" borderId="58" xfId="10" applyFont="1" applyFill="1" applyBorder="1"/>
    <xf numFmtId="0" fontId="23" fillId="2" borderId="15" xfId="10" applyFont="1" applyFill="1" applyBorder="1"/>
    <xf numFmtId="177" fontId="37" fillId="2" borderId="2" xfId="10" applyNumberFormat="1" applyFont="1" applyFill="1" applyBorder="1" applyAlignment="1">
      <alignment horizontal="center" vertical="center" wrapText="1"/>
    </xf>
    <xf numFmtId="0" fontId="23" fillId="2" borderId="7" xfId="10" applyFont="1" applyFill="1" applyBorder="1"/>
    <xf numFmtId="0" fontId="37" fillId="2" borderId="57" xfId="10" applyFont="1" applyFill="1" applyBorder="1" applyAlignment="1">
      <alignment horizontal="center" vertical="center" wrapText="1"/>
    </xf>
    <xf numFmtId="0" fontId="37" fillId="2" borderId="127" xfId="10" applyFont="1" applyFill="1" applyBorder="1" applyAlignment="1">
      <alignment horizontal="center" vertical="center" wrapText="1"/>
    </xf>
    <xf numFmtId="49" fontId="37" fillId="2" borderId="15" xfId="10" applyNumberFormat="1" applyFont="1" applyFill="1" applyBorder="1" applyAlignment="1">
      <alignment horizontal="center" vertical="center"/>
    </xf>
    <xf numFmtId="49" fontId="37" fillId="2" borderId="12" xfId="10" applyNumberFormat="1" applyFont="1" applyFill="1" applyBorder="1" applyAlignment="1">
      <alignment horizontal="center" vertical="center"/>
    </xf>
    <xf numFmtId="177" fontId="37" fillId="2" borderId="57" xfId="10" applyNumberFormat="1" applyFont="1" applyFill="1" applyBorder="1" applyAlignment="1">
      <alignment horizontal="center" vertical="center" wrapText="1"/>
    </xf>
    <xf numFmtId="177" fontId="37" fillId="2" borderId="61" xfId="10" applyNumberFormat="1" applyFont="1" applyFill="1" applyBorder="1" applyAlignment="1">
      <alignment horizontal="center" vertical="center" wrapText="1"/>
    </xf>
    <xf numFmtId="49" fontId="21" fillId="0" borderId="0" xfId="10" applyNumberFormat="1" applyFont="1" applyAlignment="1">
      <alignment horizontal="left" vertical="center"/>
    </xf>
    <xf numFmtId="49" fontId="96" fillId="0" borderId="0" xfId="10" applyNumberFormat="1" applyFont="1" applyAlignment="1">
      <alignment horizontal="left" vertical="center"/>
    </xf>
    <xf numFmtId="49" fontId="18" fillId="0" borderId="0" xfId="10" applyNumberFormat="1" applyFont="1" applyAlignment="1">
      <alignment horizontal="left" vertical="center"/>
    </xf>
    <xf numFmtId="49" fontId="20" fillId="4" borderId="59" xfId="10" applyNumberFormat="1" applyFont="1" applyFill="1" applyBorder="1" applyAlignment="1">
      <alignment horizontal="center" vertical="center"/>
    </xf>
    <xf numFmtId="49" fontId="20" fillId="4" borderId="55" xfId="10" applyNumberFormat="1" applyFont="1" applyFill="1" applyBorder="1" applyAlignment="1">
      <alignment horizontal="center" vertical="center"/>
    </xf>
    <xf numFmtId="49" fontId="28" fillId="2" borderId="6" xfId="10" applyNumberFormat="1" applyFont="1" applyFill="1" applyBorder="1" applyAlignment="1">
      <alignment horizontal="center" vertical="center"/>
    </xf>
    <xf numFmtId="49" fontId="28" fillId="2" borderId="9" xfId="10" applyNumberFormat="1" applyFont="1" applyFill="1" applyBorder="1" applyAlignment="1">
      <alignment horizontal="center" vertical="center"/>
    </xf>
    <xf numFmtId="49" fontId="20" fillId="3" borderId="125" xfId="10" applyNumberFormat="1" applyFont="1" applyFill="1" applyBorder="1" applyAlignment="1">
      <alignment horizontal="center" vertical="center"/>
    </xf>
    <xf numFmtId="49" fontId="20" fillId="3" borderId="126" xfId="10" applyNumberFormat="1" applyFont="1" applyFill="1" applyBorder="1" applyAlignment="1">
      <alignment horizontal="center" vertical="center"/>
    </xf>
    <xf numFmtId="49" fontId="20" fillId="3" borderId="117" xfId="10" applyNumberFormat="1" applyFont="1" applyFill="1" applyBorder="1" applyAlignment="1">
      <alignment horizontal="center" vertical="center"/>
    </xf>
    <xf numFmtId="49" fontId="20" fillId="4" borderId="90" xfId="10" applyNumberFormat="1" applyFont="1" applyFill="1" applyBorder="1" applyAlignment="1">
      <alignment horizontal="center" vertical="center"/>
    </xf>
    <xf numFmtId="49" fontId="20" fillId="4" borderId="52" xfId="10" applyNumberFormat="1" applyFont="1" applyFill="1" applyBorder="1" applyAlignment="1">
      <alignment horizontal="center" vertical="center"/>
    </xf>
    <xf numFmtId="49" fontId="28" fillId="2" borderId="124" xfId="10" applyNumberFormat="1" applyFont="1" applyFill="1" applyBorder="1" applyAlignment="1">
      <alignment horizontal="center" vertical="center"/>
    </xf>
    <xf numFmtId="49" fontId="28" fillId="2" borderId="58" xfId="10" applyNumberFormat="1" applyFont="1" applyFill="1" applyBorder="1" applyAlignment="1">
      <alignment horizontal="center" vertical="center"/>
    </xf>
    <xf numFmtId="49" fontId="28" fillId="2" borderId="15" xfId="10" applyNumberFormat="1" applyFont="1" applyFill="1" applyBorder="1" applyAlignment="1">
      <alignment horizontal="center" vertical="center"/>
    </xf>
    <xf numFmtId="177" fontId="28" fillId="2" borderId="2" xfId="10" applyNumberFormat="1" applyFont="1" applyFill="1" applyBorder="1" applyAlignment="1">
      <alignment horizontal="center" vertical="center" wrapText="1"/>
    </xf>
    <xf numFmtId="177" fontId="28" fillId="2" borderId="7" xfId="10" applyNumberFormat="1" applyFont="1" applyFill="1" applyBorder="1" applyAlignment="1">
      <alignment horizontal="center" vertical="center" wrapText="1"/>
    </xf>
    <xf numFmtId="178" fontId="28" fillId="2" borderId="57" xfId="10" applyNumberFormat="1" applyFont="1" applyFill="1" applyBorder="1" applyAlignment="1">
      <alignment horizontal="center" vertical="center" wrapText="1"/>
    </xf>
    <xf numFmtId="178" fontId="28" fillId="2" borderId="15" xfId="10" applyNumberFormat="1" applyFont="1" applyFill="1" applyBorder="1" applyAlignment="1">
      <alignment horizontal="center" vertical="center" wrapText="1"/>
    </xf>
    <xf numFmtId="49" fontId="20" fillId="4" borderId="128" xfId="10" applyNumberFormat="1" applyFont="1" applyFill="1" applyBorder="1" applyAlignment="1">
      <alignment horizontal="center" vertical="center"/>
    </xf>
    <xf numFmtId="49" fontId="20" fillId="4" borderId="129" xfId="10" applyNumberFormat="1" applyFont="1" applyFill="1" applyBorder="1" applyAlignment="1">
      <alignment horizontal="center" vertical="center"/>
    </xf>
    <xf numFmtId="49" fontId="20" fillId="0" borderId="10" xfId="10" applyNumberFormat="1" applyFont="1" applyBorder="1" applyAlignment="1">
      <alignment horizontal="center" vertical="center"/>
    </xf>
    <xf numFmtId="49" fontId="20" fillId="0" borderId="3" xfId="10" applyNumberFormat="1" applyFont="1" applyBorder="1" applyAlignment="1">
      <alignment horizontal="center" vertical="center"/>
    </xf>
    <xf numFmtId="49" fontId="20" fillId="0" borderId="39" xfId="10" applyNumberFormat="1" applyFont="1" applyBorder="1" applyAlignment="1">
      <alignment horizontal="center" vertical="center"/>
    </xf>
    <xf numFmtId="49" fontId="20" fillId="0" borderId="11" xfId="10" applyNumberFormat="1" applyFont="1" applyBorder="1" applyAlignment="1">
      <alignment horizontal="center" vertical="center"/>
    </xf>
    <xf numFmtId="49" fontId="20" fillId="0" borderId="4" xfId="10" applyNumberFormat="1" applyFont="1" applyBorder="1" applyAlignment="1">
      <alignment horizontal="center" vertical="center"/>
    </xf>
    <xf numFmtId="49" fontId="20" fillId="0" borderId="32" xfId="10" applyNumberFormat="1" applyFont="1" applyBorder="1" applyAlignment="1">
      <alignment horizontal="center" vertical="center"/>
    </xf>
    <xf numFmtId="0" fontId="28" fillId="2" borderId="6" xfId="10" applyFont="1" applyFill="1" applyBorder="1" applyAlignment="1">
      <alignment horizontal="center" vertical="center"/>
    </xf>
    <xf numFmtId="0" fontId="28" fillId="2" borderId="9" xfId="10" applyFont="1" applyFill="1" applyBorder="1" applyAlignment="1">
      <alignment horizontal="center" vertical="center"/>
    </xf>
    <xf numFmtId="49" fontId="20" fillId="4" borderId="32" xfId="10" applyNumberFormat="1" applyFont="1" applyFill="1" applyBorder="1" applyAlignment="1">
      <alignment horizontal="center" vertical="center"/>
    </xf>
    <xf numFmtId="49" fontId="28" fillId="2" borderId="13" xfId="10" applyNumberFormat="1" applyFont="1" applyFill="1" applyBorder="1" applyAlignment="1">
      <alignment horizontal="center" vertical="center"/>
    </xf>
    <xf numFmtId="49" fontId="28" fillId="2" borderId="12" xfId="10" applyNumberFormat="1" applyFont="1" applyFill="1" applyBorder="1" applyAlignment="1">
      <alignment horizontal="center" vertical="center"/>
    </xf>
    <xf numFmtId="0" fontId="20" fillId="2" borderId="7" xfId="10" applyFont="1" applyFill="1" applyBorder="1"/>
    <xf numFmtId="179" fontId="28" fillId="2" borderId="57" xfId="10" applyNumberFormat="1" applyFont="1" applyFill="1" applyBorder="1" applyAlignment="1">
      <alignment horizontal="center" vertical="center" wrapText="1"/>
    </xf>
    <xf numFmtId="179" fontId="28" fillId="2" borderId="15" xfId="10" applyNumberFormat="1" applyFont="1" applyFill="1" applyBorder="1" applyAlignment="1">
      <alignment horizontal="center" vertical="center" wrapText="1"/>
    </xf>
    <xf numFmtId="49" fontId="20" fillId="3" borderId="116" xfId="10" applyNumberFormat="1" applyFont="1" applyFill="1" applyBorder="1" applyAlignment="1">
      <alignment horizontal="center" vertical="center"/>
    </xf>
    <xf numFmtId="49" fontId="20" fillId="3" borderId="26" xfId="10" applyNumberFormat="1" applyFont="1" applyFill="1" applyBorder="1" applyAlignment="1">
      <alignment horizontal="center" vertical="center"/>
    </xf>
    <xf numFmtId="0" fontId="20" fillId="4" borderId="59" xfId="10" applyFont="1" applyFill="1" applyBorder="1" applyAlignment="1">
      <alignment horizontal="center" vertical="center"/>
    </xf>
    <xf numFmtId="0" fontId="20" fillId="4" borderId="55" xfId="10" applyFont="1" applyFill="1" applyBorder="1" applyAlignment="1">
      <alignment horizontal="center" vertical="center"/>
    </xf>
    <xf numFmtId="0" fontId="20" fillId="4" borderId="90" xfId="10" applyFont="1" applyFill="1" applyBorder="1" applyAlignment="1">
      <alignment horizontal="center" vertical="center"/>
    </xf>
    <xf numFmtId="0" fontId="20" fillId="4" borderId="52" xfId="10" applyFont="1" applyFill="1" applyBorder="1" applyAlignment="1">
      <alignment horizontal="center" vertical="center"/>
    </xf>
    <xf numFmtId="177" fontId="62" fillId="0" borderId="28" xfId="9" applyNumberFormat="1" applyFont="1" applyBorder="1" applyAlignment="1">
      <alignment horizontal="center" vertical="center"/>
    </xf>
    <xf numFmtId="0" fontId="57" fillId="0" borderId="0" xfId="9" applyFont="1" applyAlignment="1">
      <alignment horizontal="center" vertical="center"/>
    </xf>
    <xf numFmtId="0" fontId="60" fillId="0" borderId="28" xfId="9" applyFont="1" applyBorder="1" applyAlignment="1">
      <alignment horizontal="center" vertical="center"/>
    </xf>
    <xf numFmtId="0" fontId="60" fillId="0" borderId="17" xfId="9" applyFont="1" applyBorder="1" applyAlignment="1">
      <alignment horizontal="center" vertical="center"/>
    </xf>
    <xf numFmtId="0" fontId="60" fillId="0" borderId="11" xfId="9" applyFont="1" applyBorder="1" applyAlignment="1">
      <alignment horizontal="center" vertical="center"/>
    </xf>
    <xf numFmtId="0" fontId="60" fillId="0" borderId="7" xfId="9" applyFont="1" applyBorder="1" applyAlignment="1">
      <alignment horizontal="center" vertical="center"/>
    </xf>
    <xf numFmtId="0" fontId="60" fillId="0" borderId="59" xfId="9" applyFont="1" applyBorder="1" applyAlignment="1">
      <alignment horizontal="center" vertical="center"/>
    </xf>
    <xf numFmtId="0" fontId="60" fillId="0" borderId="60" xfId="9" applyFont="1" applyBorder="1" applyAlignment="1">
      <alignment horizontal="center" vertical="center"/>
    </xf>
    <xf numFmtId="0" fontId="60" fillId="0" borderId="55" xfId="9" applyFont="1" applyBorder="1" applyAlignment="1">
      <alignment horizontal="center" vertical="center"/>
    </xf>
    <xf numFmtId="0" fontId="60" fillId="0" borderId="11" xfId="9" applyFont="1" applyBorder="1" applyAlignment="1">
      <alignment horizontal="center" vertical="center" wrapText="1"/>
    </xf>
    <xf numFmtId="0" fontId="60" fillId="0" borderId="28" xfId="9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95" xfId="0" applyFont="1" applyBorder="1" applyAlignment="1">
      <alignment horizontal="center" vertical="center"/>
    </xf>
    <xf numFmtId="0" fontId="20" fillId="0" borderId="76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0" fontId="20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176" fontId="18" fillId="0" borderId="12" xfId="0" applyNumberFormat="1" applyFont="1" applyBorder="1" applyAlignment="1">
      <alignment horizontal="center" vertical="center" wrapText="1"/>
    </xf>
    <xf numFmtId="176" fontId="18" fillId="0" borderId="17" xfId="0" applyNumberFormat="1" applyFont="1" applyBorder="1" applyAlignment="1">
      <alignment horizontal="center" vertical="center"/>
    </xf>
    <xf numFmtId="176" fontId="18" fillId="0" borderId="61" xfId="0" applyNumberFormat="1" applyFont="1" applyBorder="1" applyAlignment="1">
      <alignment horizontal="center" vertical="center"/>
    </xf>
    <xf numFmtId="176" fontId="18" fillId="0" borderId="115" xfId="0" applyNumberFormat="1" applyFont="1" applyBorder="1" applyAlignment="1">
      <alignment horizontal="center" vertical="center"/>
    </xf>
    <xf numFmtId="0" fontId="18" fillId="0" borderId="122" xfId="0" applyFont="1" applyBorder="1" applyAlignment="1">
      <alignment horizontal="center" vertical="center"/>
    </xf>
    <xf numFmtId="0" fontId="18" fillId="0" borderId="119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/>
    </xf>
    <xf numFmtId="176" fontId="18" fillId="0" borderId="7" xfId="0" applyNumberFormat="1" applyFont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6" xfId="0" applyNumberFormat="1" applyFont="1" applyBorder="1" applyAlignment="1">
      <alignment horizontal="center" vertical="center"/>
    </xf>
    <xf numFmtId="176" fontId="18" fillId="0" borderId="9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176" fontId="18" fillId="0" borderId="14" xfId="0" applyNumberFormat="1" applyFont="1" applyBorder="1" applyAlignment="1">
      <alignment horizontal="center" vertical="center" wrapText="1"/>
    </xf>
    <xf numFmtId="176" fontId="18" fillId="0" borderId="6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176" fontId="18" fillId="0" borderId="7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93" xfId="0" applyFont="1" applyBorder="1" applyAlignment="1">
      <alignment horizontal="center" vertical="center"/>
    </xf>
    <xf numFmtId="0" fontId="20" fillId="0" borderId="92" xfId="0" applyFont="1" applyBorder="1" applyAlignment="1">
      <alignment horizontal="center" vertical="center"/>
    </xf>
    <xf numFmtId="0" fontId="20" fillId="0" borderId="93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0" fontId="18" fillId="0" borderId="93" xfId="0" applyFont="1" applyBorder="1" applyAlignment="1">
      <alignment horizontal="right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176" fontId="20" fillId="0" borderId="6" xfId="0" applyNumberFormat="1" applyFont="1" applyBorder="1" applyAlignment="1">
      <alignment horizontal="center" vertical="center"/>
    </xf>
    <xf numFmtId="176" fontId="20" fillId="0" borderId="8" xfId="0" applyNumberFormat="1" applyFont="1" applyBorder="1" applyAlignment="1">
      <alignment horizontal="center" vertical="center"/>
    </xf>
    <xf numFmtId="176" fontId="20" fillId="0" borderId="9" xfId="0" applyNumberFormat="1" applyFont="1" applyBorder="1" applyAlignment="1">
      <alignment horizontal="center" vertical="center"/>
    </xf>
    <xf numFmtId="181" fontId="20" fillId="0" borderId="130" xfId="0" applyNumberFormat="1" applyFont="1" applyBorder="1" applyAlignment="1">
      <alignment horizontal="center" vertical="center"/>
    </xf>
    <xf numFmtId="181" fontId="20" fillId="0" borderId="77" xfId="0" applyNumberFormat="1" applyFont="1" applyBorder="1" applyAlignment="1">
      <alignment horizontal="center" vertical="center"/>
    </xf>
    <xf numFmtId="181" fontId="20" fillId="0" borderId="131" xfId="0" applyNumberFormat="1" applyFont="1" applyBorder="1" applyAlignment="1">
      <alignment horizontal="center" vertical="center"/>
    </xf>
    <xf numFmtId="181" fontId="20" fillId="0" borderId="132" xfId="0" applyNumberFormat="1" applyFont="1" applyBorder="1" applyAlignment="1">
      <alignment horizontal="center" vertical="center"/>
    </xf>
    <xf numFmtId="181" fontId="20" fillId="0" borderId="133" xfId="0" applyNumberFormat="1" applyFont="1" applyBorder="1" applyAlignment="1">
      <alignment horizontal="center" vertical="center"/>
    </xf>
    <xf numFmtId="181" fontId="20" fillId="0" borderId="134" xfId="0" applyNumberFormat="1" applyFont="1" applyBorder="1" applyAlignment="1">
      <alignment horizontal="center" vertical="center"/>
    </xf>
    <xf numFmtId="0" fontId="108" fillId="20" borderId="212" xfId="0" applyFont="1" applyFill="1" applyBorder="1" applyAlignment="1">
      <alignment horizontal="center" vertical="center" wrapText="1"/>
    </xf>
    <xf numFmtId="0" fontId="76" fillId="0" borderId="213" xfId="0" applyFont="1" applyBorder="1">
      <alignment vertical="center"/>
    </xf>
    <xf numFmtId="0" fontId="76" fillId="0" borderId="214" xfId="0" applyFont="1" applyBorder="1">
      <alignment vertical="center"/>
    </xf>
    <xf numFmtId="0" fontId="108" fillId="20" borderId="200" xfId="0" applyFont="1" applyFill="1" applyBorder="1" applyAlignment="1">
      <alignment horizontal="center" vertical="center" wrapText="1"/>
    </xf>
    <xf numFmtId="0" fontId="76" fillId="0" borderId="201" xfId="0" applyFont="1" applyBorder="1">
      <alignment vertical="center"/>
    </xf>
    <xf numFmtId="0" fontId="76" fillId="0" borderId="202" xfId="0" applyFont="1" applyBorder="1">
      <alignment vertical="center"/>
    </xf>
    <xf numFmtId="0" fontId="108" fillId="19" borderId="200" xfId="0" applyFont="1" applyFill="1" applyBorder="1" applyAlignment="1">
      <alignment horizontal="center" vertical="center" wrapText="1"/>
    </xf>
    <xf numFmtId="0" fontId="107" fillId="18" borderId="150" xfId="0" applyFont="1" applyFill="1" applyBorder="1" applyAlignment="1">
      <alignment horizontal="center" vertical="center" wrapText="1"/>
    </xf>
    <xf numFmtId="0" fontId="76" fillId="0" borderId="192" xfId="0" applyFont="1" applyBorder="1">
      <alignment vertical="center"/>
    </xf>
    <xf numFmtId="0" fontId="106" fillId="18" borderId="150" xfId="0" applyFont="1" applyFill="1" applyBorder="1" applyAlignment="1">
      <alignment horizontal="center" vertical="center" wrapText="1"/>
    </xf>
    <xf numFmtId="0" fontId="108" fillId="18" borderId="150" xfId="0" applyFont="1" applyFill="1" applyBorder="1" applyAlignment="1">
      <alignment horizontal="center" vertical="center" wrapText="1"/>
    </xf>
    <xf numFmtId="0" fontId="107" fillId="18" borderId="149" xfId="0" applyFont="1" applyFill="1" applyBorder="1" applyAlignment="1">
      <alignment horizontal="center" vertical="center" wrapText="1"/>
    </xf>
    <xf numFmtId="0" fontId="76" fillId="0" borderId="151" xfId="0" applyFont="1" applyBorder="1">
      <alignment vertical="center"/>
    </xf>
    <xf numFmtId="0" fontId="76" fillId="0" borderId="152" xfId="0" applyFont="1" applyBorder="1">
      <alignment vertical="center"/>
    </xf>
    <xf numFmtId="176" fontId="65" fillId="0" borderId="0" xfId="0" applyNumberFormat="1" applyFont="1" applyAlignment="1">
      <alignment horizontal="center" vertical="center"/>
    </xf>
    <xf numFmtId="0" fontId="76" fillId="0" borderId="0" xfId="0" applyFont="1">
      <alignment vertical="center"/>
    </xf>
    <xf numFmtId="176" fontId="64" fillId="0" borderId="0" xfId="0" applyNumberFormat="1" applyFont="1" applyAlignment="1">
      <alignment horizontal="center" vertical="center"/>
    </xf>
    <xf numFmtId="176" fontId="103" fillId="0" borderId="0" xfId="0" applyNumberFormat="1" applyFont="1" applyAlignment="1">
      <alignment horizontal="left" vertical="center"/>
    </xf>
    <xf numFmtId="176" fontId="105" fillId="0" borderId="0" xfId="0" applyNumberFormat="1" applyFont="1" applyAlignment="1">
      <alignment horizontal="right" vertical="center"/>
    </xf>
    <xf numFmtId="0" fontId="105" fillId="0" borderId="0" xfId="0" applyFont="1" applyAlignment="1">
      <alignment horizontal="right" vertical="center"/>
    </xf>
    <xf numFmtId="0" fontId="54" fillId="2" borderId="28" xfId="2" applyFont="1" applyFill="1" applyBorder="1" applyAlignment="1">
      <alignment horizontal="center" vertical="center" wrapText="1"/>
    </xf>
    <xf numFmtId="176" fontId="54" fillId="2" borderId="28" xfId="2" applyNumberFormat="1" applyFont="1" applyFill="1" applyBorder="1" applyAlignment="1">
      <alignment horizontal="center" vertical="center" wrapText="1"/>
    </xf>
    <xf numFmtId="0" fontId="68" fillId="0" borderId="0" xfId="28" applyFont="1" applyAlignment="1">
      <alignment horizontal="left" vertical="center"/>
    </xf>
    <xf numFmtId="181" fontId="54" fillId="2" borderId="28" xfId="2" applyNumberFormat="1" applyFont="1" applyFill="1" applyBorder="1" applyAlignment="1">
      <alignment horizontal="center" vertical="center" wrapText="1"/>
    </xf>
    <xf numFmtId="0" fontId="115" fillId="4" borderId="154" xfId="0" applyFont="1" applyFill="1" applyBorder="1" applyAlignment="1">
      <alignment horizontal="center" vertical="center" wrapText="1"/>
    </xf>
    <xf numFmtId="0" fontId="115" fillId="4" borderId="77" xfId="0" applyFont="1" applyFill="1" applyBorder="1" applyAlignment="1">
      <alignment horizontal="center" vertical="center" wrapText="1"/>
    </xf>
    <xf numFmtId="176" fontId="52" fillId="0" borderId="0" xfId="0" applyNumberFormat="1" applyFont="1" applyAlignment="1">
      <alignment horizontal="left" vertical="center"/>
    </xf>
    <xf numFmtId="176" fontId="25" fillId="0" borderId="0" xfId="0" applyNumberFormat="1" applyFont="1" applyAlignment="1">
      <alignment horizontal="center" vertical="center"/>
    </xf>
    <xf numFmtId="0" fontId="54" fillId="2" borderId="146" xfId="0" applyFont="1" applyFill="1" applyBorder="1" applyAlignment="1">
      <alignment horizontal="center" vertical="center" wrapText="1"/>
    </xf>
    <xf numFmtId="0" fontId="54" fillId="2" borderId="147" xfId="0" applyFont="1" applyFill="1" applyBorder="1" applyAlignment="1">
      <alignment horizontal="center" vertical="center" wrapText="1"/>
    </xf>
    <xf numFmtId="0" fontId="29" fillId="2" borderId="157" xfId="0" applyFont="1" applyFill="1" applyBorder="1" applyAlignment="1">
      <alignment horizontal="center" vertical="center" wrapText="1"/>
    </xf>
    <xf numFmtId="0" fontId="29" fillId="2" borderId="161" xfId="0" applyFont="1" applyFill="1" applyBorder="1" applyAlignment="1">
      <alignment horizontal="center" vertical="center" wrapText="1"/>
    </xf>
    <xf numFmtId="0" fontId="54" fillId="2" borderId="157" xfId="0" applyFont="1" applyFill="1" applyBorder="1" applyAlignment="1">
      <alignment horizontal="center" vertical="center" wrapText="1"/>
    </xf>
    <xf numFmtId="0" fontId="54" fillId="2" borderId="161" xfId="0" applyFont="1" applyFill="1" applyBorder="1" applyAlignment="1">
      <alignment horizontal="center" vertical="center" wrapText="1"/>
    </xf>
    <xf numFmtId="0" fontId="54" fillId="2" borderId="158" xfId="0" applyFont="1" applyFill="1" applyBorder="1" applyAlignment="1">
      <alignment horizontal="center" vertical="center" wrapText="1"/>
    </xf>
    <xf numFmtId="0" fontId="54" fillId="2" borderId="60" xfId="0" applyFont="1" applyFill="1" applyBorder="1" applyAlignment="1">
      <alignment horizontal="center" vertical="center" wrapText="1"/>
    </xf>
    <xf numFmtId="0" fontId="54" fillId="2" borderId="159" xfId="0" applyFont="1" applyFill="1" applyBorder="1" applyAlignment="1">
      <alignment horizontal="center" vertical="center" wrapText="1"/>
    </xf>
    <xf numFmtId="0" fontId="29" fillId="2" borderId="160" xfId="0" applyFont="1" applyFill="1" applyBorder="1" applyAlignment="1">
      <alignment horizontal="center" vertical="center" wrapText="1"/>
    </xf>
    <xf numFmtId="0" fontId="29" fillId="2" borderId="78" xfId="0" applyFont="1" applyFill="1" applyBorder="1" applyAlignment="1">
      <alignment horizontal="center" vertical="center" wrapText="1"/>
    </xf>
    <xf numFmtId="0" fontId="29" fillId="3" borderId="154" xfId="0" applyFont="1" applyFill="1" applyBorder="1" applyAlignment="1">
      <alignment horizontal="center" vertical="center" wrapText="1"/>
    </xf>
    <xf numFmtId="0" fontId="29" fillId="3" borderId="77" xfId="0" applyFont="1" applyFill="1" applyBorder="1" applyAlignment="1">
      <alignment horizontal="center" vertical="center" wrapText="1"/>
    </xf>
    <xf numFmtId="0" fontId="29" fillId="4" borderId="154" xfId="0" applyFont="1" applyFill="1" applyBorder="1" applyAlignment="1">
      <alignment horizontal="center" vertical="center" wrapText="1"/>
    </xf>
    <xf numFmtId="0" fontId="29" fillId="4" borderId="77" xfId="0" applyFont="1" applyFill="1" applyBorder="1" applyAlignment="1">
      <alignment horizontal="center" vertical="center" wrapText="1"/>
    </xf>
    <xf numFmtId="0" fontId="115" fillId="4" borderId="172" xfId="0" applyFont="1" applyFill="1" applyBorder="1" applyAlignment="1">
      <alignment horizontal="center" vertical="center" wrapText="1"/>
    </xf>
    <xf numFmtId="0" fontId="115" fillId="4" borderId="171" xfId="0" applyFont="1" applyFill="1" applyBorder="1" applyAlignment="1">
      <alignment horizontal="center" vertical="center" wrapText="1"/>
    </xf>
    <xf numFmtId="0" fontId="69" fillId="2" borderId="28" xfId="14" applyFont="1" applyFill="1" applyBorder="1" applyAlignment="1">
      <alignment horizontal="center" vertical="center" wrapText="1"/>
    </xf>
    <xf numFmtId="181" fontId="69" fillId="2" borderId="28" xfId="14" applyNumberFormat="1" applyFont="1" applyFill="1" applyBorder="1" applyAlignment="1">
      <alignment horizontal="center" vertical="center" wrapText="1"/>
    </xf>
    <xf numFmtId="0" fontId="20" fillId="3" borderId="132" xfId="0" applyFont="1" applyFill="1" applyBorder="1" applyAlignment="1">
      <alignment horizontal="center" vertical="center"/>
    </xf>
    <xf numFmtId="0" fontId="20" fillId="3" borderId="134" xfId="0" applyFont="1" applyFill="1" applyBorder="1" applyAlignment="1">
      <alignment horizontal="center" vertical="center"/>
    </xf>
    <xf numFmtId="176" fontId="20" fillId="0" borderId="93" xfId="0" applyNumberFormat="1" applyFont="1" applyBorder="1" applyAlignment="1">
      <alignment horizontal="right" vertical="center"/>
    </xf>
    <xf numFmtId="0" fontId="20" fillId="3" borderId="92" xfId="0" applyFont="1" applyFill="1" applyBorder="1" applyAlignment="1">
      <alignment horizontal="center" vertical="center"/>
    </xf>
    <xf numFmtId="0" fontId="20" fillId="3" borderId="51" xfId="0" applyFont="1" applyFill="1" applyBorder="1" applyAlignment="1">
      <alignment horizontal="center" vertical="center"/>
    </xf>
    <xf numFmtId="0" fontId="2" fillId="0" borderId="150" xfId="35" applyBorder="1" applyAlignment="1">
      <alignment horizontal="center" vertical="center"/>
    </xf>
    <xf numFmtId="0" fontId="2" fillId="0" borderId="153" xfId="35" applyBorder="1" applyAlignment="1">
      <alignment horizontal="center" vertical="center"/>
    </xf>
    <xf numFmtId="3" fontId="2" fillId="0" borderId="150" xfId="35" applyNumberFormat="1" applyBorder="1" applyAlignment="1">
      <alignment horizontal="right" vertical="center"/>
    </xf>
    <xf numFmtId="0" fontId="2" fillId="0" borderId="153" xfId="35" applyBorder="1" applyAlignment="1">
      <alignment horizontal="right" vertical="center"/>
    </xf>
    <xf numFmtId="0" fontId="2" fillId="0" borderId="150" xfId="35" applyBorder="1" applyAlignment="1">
      <alignment horizontal="right" vertical="center"/>
    </xf>
    <xf numFmtId="0" fontId="85" fillId="0" borderId="0" xfId="35" applyFont="1" applyAlignment="1">
      <alignment horizontal="center" vertical="center"/>
    </xf>
    <xf numFmtId="0" fontId="2" fillId="0" borderId="0" xfId="35" applyAlignment="1">
      <alignment horizontal="center" vertical="center"/>
    </xf>
    <xf numFmtId="0" fontId="2" fillId="7" borderId="149" xfId="35" applyFill="1" applyBorder="1" applyAlignment="1">
      <alignment horizontal="center" vertical="center"/>
    </xf>
    <xf numFmtId="0" fontId="2" fillId="0" borderId="151" xfId="35" applyBorder="1" applyAlignment="1">
      <alignment horizontal="center" vertical="center"/>
    </xf>
    <xf numFmtId="0" fontId="2" fillId="0" borderId="152" xfId="35" applyBorder="1" applyAlignment="1">
      <alignment horizontal="center" vertical="center"/>
    </xf>
    <xf numFmtId="0" fontId="2" fillId="7" borderId="150" xfId="35" applyFill="1" applyBorder="1" applyAlignment="1">
      <alignment horizontal="center" vertical="center"/>
    </xf>
    <xf numFmtId="0" fontId="91" fillId="0" borderId="150" xfId="35" applyFont="1" applyBorder="1" applyAlignment="1">
      <alignment horizontal="center" vertical="center" wrapText="1"/>
    </xf>
    <xf numFmtId="0" fontId="91" fillId="0" borderId="192" xfId="35" applyFont="1" applyBorder="1" applyAlignment="1">
      <alignment horizontal="center" vertical="center" wrapText="1"/>
    </xf>
    <xf numFmtId="0" fontId="91" fillId="0" borderId="153" xfId="35" applyFont="1" applyBorder="1" applyAlignment="1">
      <alignment horizontal="center" vertical="center" wrapText="1"/>
    </xf>
    <xf numFmtId="0" fontId="91" fillId="0" borderId="191" xfId="35" applyFont="1" applyBorder="1" applyAlignment="1">
      <alignment horizontal="center" vertical="center" wrapText="1"/>
    </xf>
    <xf numFmtId="0" fontId="91" fillId="0" borderId="193" xfId="35" applyFont="1" applyBorder="1" applyAlignment="1">
      <alignment horizontal="center" vertical="center" wrapText="1"/>
    </xf>
    <xf numFmtId="0" fontId="91" fillId="0" borderId="189" xfId="35" applyFont="1" applyBorder="1" applyAlignment="1">
      <alignment horizontal="center" vertical="center" wrapText="1"/>
    </xf>
    <xf numFmtId="0" fontId="91" fillId="0" borderId="196" xfId="35" applyFont="1" applyBorder="1" applyAlignment="1">
      <alignment horizontal="center" vertical="center" wrapText="1"/>
    </xf>
    <xf numFmtId="0" fontId="91" fillId="0" borderId="197" xfId="35" applyFont="1" applyBorder="1" applyAlignment="1">
      <alignment horizontal="center" vertical="center" wrapText="1"/>
    </xf>
    <xf numFmtId="0" fontId="88" fillId="15" borderId="185" xfId="35" applyFont="1" applyFill="1" applyBorder="1" applyAlignment="1">
      <alignment horizontal="center" vertical="center" wrapText="1"/>
    </xf>
    <xf numFmtId="0" fontId="88" fillId="15" borderId="188" xfId="35" applyFont="1" applyFill="1" applyBorder="1" applyAlignment="1">
      <alignment horizontal="center" vertical="center" wrapText="1"/>
    </xf>
    <xf numFmtId="0" fontId="88" fillId="15" borderId="186" xfId="35" applyFont="1" applyFill="1" applyBorder="1" applyAlignment="1">
      <alignment horizontal="center" vertical="center" wrapText="1"/>
    </xf>
    <xf numFmtId="0" fontId="88" fillId="15" borderId="153" xfId="35" applyFont="1" applyFill="1" applyBorder="1" applyAlignment="1">
      <alignment horizontal="center" vertical="center" wrapText="1"/>
    </xf>
    <xf numFmtId="0" fontId="88" fillId="15" borderId="187" xfId="35" applyFont="1" applyFill="1" applyBorder="1" applyAlignment="1">
      <alignment horizontal="center" vertical="center" wrapText="1"/>
    </xf>
    <xf numFmtId="0" fontId="88" fillId="15" borderId="189" xfId="35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135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177" fontId="20" fillId="0" borderId="136" xfId="0" applyNumberFormat="1" applyFont="1" applyBorder="1" applyAlignment="1">
      <alignment horizontal="left" vertical="center" wrapText="1"/>
    </xf>
    <xf numFmtId="177" fontId="20" fillId="0" borderId="137" xfId="0" applyNumberFormat="1" applyFont="1" applyBorder="1" applyAlignment="1">
      <alignment horizontal="left" vertical="center" wrapText="1"/>
    </xf>
    <xf numFmtId="177" fontId="20" fillId="0" borderId="138" xfId="0" applyNumberFormat="1" applyFont="1" applyBorder="1" applyAlignment="1">
      <alignment horizontal="left" vertical="center" wrapText="1"/>
    </xf>
    <xf numFmtId="177" fontId="20" fillId="0" borderId="139" xfId="0" applyNumberFormat="1" applyFont="1" applyBorder="1" applyAlignment="1">
      <alignment horizontal="left" vertical="center" wrapText="1"/>
    </xf>
    <xf numFmtId="177" fontId="20" fillId="0" borderId="140" xfId="0" applyNumberFormat="1" applyFont="1" applyBorder="1" applyAlignment="1">
      <alignment horizontal="left" vertical="center" wrapText="1"/>
    </xf>
    <xf numFmtId="177" fontId="20" fillId="0" borderId="141" xfId="0" applyNumberFormat="1" applyFont="1" applyBorder="1" applyAlignment="1">
      <alignment horizontal="left" vertical="center" wrapText="1"/>
    </xf>
    <xf numFmtId="177" fontId="20" fillId="0" borderId="123" xfId="0" applyNumberFormat="1" applyFont="1" applyBorder="1" applyAlignment="1">
      <alignment horizontal="center" vertical="center"/>
    </xf>
    <xf numFmtId="177" fontId="20" fillId="0" borderId="119" xfId="0" applyNumberFormat="1" applyFont="1" applyBorder="1" applyAlignment="1">
      <alignment horizontal="center" vertical="center"/>
    </xf>
    <xf numFmtId="177" fontId="20" fillId="0" borderId="103" xfId="0" applyNumberFormat="1" applyFont="1" applyBorder="1" applyAlignment="1">
      <alignment horizontal="center" vertical="center"/>
    </xf>
    <xf numFmtId="177" fontId="20" fillId="0" borderId="20" xfId="0" applyNumberFormat="1" applyFont="1" applyBorder="1" applyAlignment="1">
      <alignment horizontal="center" vertical="center"/>
    </xf>
    <xf numFmtId="177" fontId="20" fillId="0" borderId="93" xfId="0" applyNumberFormat="1" applyFont="1" applyBorder="1" applyAlignment="1">
      <alignment horizontal="center" vertical="center"/>
    </xf>
    <xf numFmtId="177" fontId="20" fillId="0" borderId="51" xfId="0" applyNumberFormat="1" applyFont="1" applyBorder="1" applyAlignment="1">
      <alignment horizontal="center" vertical="center"/>
    </xf>
    <xf numFmtId="177" fontId="20" fillId="0" borderId="6" xfId="0" applyNumberFormat="1" applyFont="1" applyBorder="1" applyAlignment="1">
      <alignment horizontal="center" vertical="center" wrapText="1"/>
    </xf>
    <xf numFmtId="177" fontId="20" fillId="0" borderId="9" xfId="0" applyNumberFormat="1" applyFont="1" applyBorder="1" applyAlignment="1">
      <alignment horizontal="center" vertical="center" wrapText="1"/>
    </xf>
    <xf numFmtId="177" fontId="23" fillId="0" borderId="93" xfId="0" applyNumberFormat="1" applyFont="1" applyBorder="1" applyAlignment="1">
      <alignment horizontal="right" vertical="center"/>
    </xf>
    <xf numFmtId="177" fontId="20" fillId="0" borderId="13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2" xfId="0" applyNumberFormat="1" applyFont="1" applyBorder="1" applyAlignment="1">
      <alignment horizontal="center" vertical="center" wrapText="1"/>
    </xf>
    <xf numFmtId="177" fontId="20" fillId="0" borderId="17" xfId="0" applyNumberFormat="1" applyFont="1" applyBorder="1" applyAlignment="1">
      <alignment horizontal="center" vertical="center" wrapText="1"/>
    </xf>
    <xf numFmtId="177" fontId="20" fillId="0" borderId="12" xfId="0" applyNumberFormat="1" applyFont="1" applyBorder="1" applyAlignment="1">
      <alignment horizontal="center" vertical="center"/>
    </xf>
    <xf numFmtId="177" fontId="20" fillId="0" borderId="2" xfId="0" applyNumberFormat="1" applyFont="1" applyBorder="1" applyAlignment="1">
      <alignment horizontal="center" vertical="center" wrapText="1"/>
    </xf>
    <xf numFmtId="177" fontId="20" fillId="0" borderId="7" xfId="0" applyNumberFormat="1" applyFont="1" applyBorder="1" applyAlignment="1">
      <alignment horizontal="center" vertical="center" wrapText="1"/>
    </xf>
    <xf numFmtId="177" fontId="20" fillId="0" borderId="57" xfId="0" quotePrefix="1" applyNumberFormat="1" applyFont="1" applyBorder="1" applyAlignment="1">
      <alignment horizontal="center" vertical="center"/>
    </xf>
    <xf numFmtId="177" fontId="20" fillId="0" borderId="58" xfId="0" applyNumberFormat="1" applyFon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57" xfId="0" applyNumberFormat="1" applyFont="1" applyBorder="1" applyAlignment="1">
      <alignment horizontal="center" vertical="center"/>
    </xf>
    <xf numFmtId="177" fontId="20" fillId="0" borderId="61" xfId="0" applyNumberFormat="1" applyFont="1" applyBorder="1" applyAlignment="1">
      <alignment horizontal="center" vertical="center"/>
    </xf>
    <xf numFmtId="177" fontId="20" fillId="0" borderId="132" xfId="0" applyNumberFormat="1" applyFont="1" applyBorder="1" applyAlignment="1">
      <alignment horizontal="center" vertical="center"/>
    </xf>
    <xf numFmtId="177" fontId="20" fillId="0" borderId="133" xfId="0" applyNumberFormat="1" applyFont="1" applyBorder="1" applyAlignment="1">
      <alignment horizontal="center" vertical="center"/>
    </xf>
    <xf numFmtId="177" fontId="20" fillId="0" borderId="134" xfId="0" applyNumberFormat="1" applyFont="1" applyBorder="1" applyAlignment="1">
      <alignment horizontal="center" vertical="center"/>
    </xf>
    <xf numFmtId="177" fontId="20" fillId="0" borderId="79" xfId="0" applyNumberFormat="1" applyFont="1" applyBorder="1" applyAlignment="1">
      <alignment horizontal="center" vertical="center"/>
    </xf>
    <xf numFmtId="177" fontId="20" fillId="0" borderId="91" xfId="0" applyNumberFormat="1" applyFont="1" applyBorder="1" applyAlignment="1">
      <alignment horizontal="center" vertical="center"/>
    </xf>
    <xf numFmtId="177" fontId="20" fillId="0" borderId="37" xfId="0" applyNumberFormat="1" applyFont="1" applyBorder="1" applyAlignment="1">
      <alignment horizontal="center" vertical="center"/>
    </xf>
    <xf numFmtId="177" fontId="20" fillId="0" borderId="38" xfId="0" applyNumberFormat="1" applyFont="1" applyBorder="1" applyAlignment="1">
      <alignment horizontal="center" vertical="center"/>
    </xf>
    <xf numFmtId="177" fontId="20" fillId="0" borderId="53" xfId="0" applyNumberFormat="1" applyFont="1" applyBorder="1" applyAlignment="1">
      <alignment horizontal="center" vertical="center"/>
    </xf>
    <xf numFmtId="177" fontId="20" fillId="0" borderId="60" xfId="0" applyNumberFormat="1" applyFont="1" applyBorder="1" applyAlignment="1">
      <alignment horizontal="center" vertical="center"/>
    </xf>
    <xf numFmtId="176" fontId="18" fillId="0" borderId="135" xfId="0" applyNumberFormat="1" applyFont="1" applyBorder="1" applyAlignment="1">
      <alignment horizontal="center" vertical="center"/>
    </xf>
    <xf numFmtId="176" fontId="18" fillId="0" borderId="41" xfId="0" applyNumberFormat="1" applyFont="1" applyBorder="1" applyAlignment="1">
      <alignment horizontal="center" vertical="center"/>
    </xf>
    <xf numFmtId="0" fontId="18" fillId="0" borderId="79" xfId="0" applyFont="1" applyBorder="1" applyAlignment="1">
      <alignment horizontal="center" vertical="center"/>
    </xf>
    <xf numFmtId="0" fontId="18" fillId="0" borderId="91" xfId="0" applyFont="1" applyBorder="1" applyAlignment="1">
      <alignment horizontal="center" vertical="center"/>
    </xf>
    <xf numFmtId="177" fontId="20" fillId="0" borderId="170" xfId="0" applyNumberFormat="1" applyFont="1" applyBorder="1" applyAlignment="1">
      <alignment horizontal="center" vertical="center"/>
    </xf>
    <xf numFmtId="177" fontId="20" fillId="0" borderId="99" xfId="0" applyNumberFormat="1" applyFont="1" applyBorder="1" applyAlignment="1">
      <alignment horizontal="center" vertical="center"/>
    </xf>
    <xf numFmtId="0" fontId="18" fillId="0" borderId="142" xfId="0" applyFont="1" applyBorder="1" applyAlignment="1">
      <alignment horizontal="left" vertical="center" wrapText="1"/>
    </xf>
    <xf numFmtId="0" fontId="18" fillId="0" borderId="143" xfId="0" applyFont="1" applyBorder="1" applyAlignment="1">
      <alignment horizontal="left" vertical="center" wrapText="1"/>
    </xf>
    <xf numFmtId="0" fontId="18" fillId="0" borderId="123" xfId="0" applyFont="1" applyBorder="1" applyAlignment="1">
      <alignment horizontal="center" vertical="center" wrapText="1"/>
    </xf>
    <xf numFmtId="0" fontId="18" fillId="0" borderId="103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144" xfId="0" applyFont="1" applyBorder="1" applyAlignment="1">
      <alignment horizontal="center" vertical="center"/>
    </xf>
    <xf numFmtId="0" fontId="23" fillId="0" borderId="93" xfId="0" applyFont="1" applyBorder="1" applyAlignment="1">
      <alignment horizontal="right" vertical="center"/>
    </xf>
    <xf numFmtId="177" fontId="20" fillId="9" borderId="59" xfId="0" applyNumberFormat="1" applyFont="1" applyFill="1" applyBorder="1" applyAlignment="1">
      <alignment horizontal="center" vertical="center"/>
    </xf>
    <xf numFmtId="177" fontId="20" fillId="9" borderId="60" xfId="0" applyNumberFormat="1" applyFont="1" applyFill="1" applyBorder="1" applyAlignment="1">
      <alignment horizontal="center" vertical="center"/>
    </xf>
    <xf numFmtId="177" fontId="20" fillId="9" borderId="55" xfId="0" applyNumberFormat="1" applyFont="1" applyFill="1" applyBorder="1" applyAlignment="1">
      <alignment horizontal="center" vertical="center"/>
    </xf>
    <xf numFmtId="177" fontId="20" fillId="10" borderId="145" xfId="0" applyNumberFormat="1" applyFont="1" applyFill="1" applyBorder="1" applyAlignment="1">
      <alignment horizontal="center" vertical="center"/>
    </xf>
    <xf numFmtId="177" fontId="20" fillId="10" borderId="99" xfId="0" applyNumberFormat="1" applyFont="1" applyFill="1" applyBorder="1" applyAlignment="1">
      <alignment horizontal="center" vertical="center"/>
    </xf>
    <xf numFmtId="177" fontId="20" fillId="10" borderId="68" xfId="0" applyNumberFormat="1" applyFont="1" applyFill="1" applyBorder="1" applyAlignment="1">
      <alignment horizontal="center" vertical="center"/>
    </xf>
    <xf numFmtId="0" fontId="129" fillId="0" borderId="153" xfId="0" applyFont="1" applyBorder="1" applyAlignment="1">
      <alignment horizontal="center" vertical="center"/>
    </xf>
  </cellXfs>
  <cellStyles count="38">
    <cellStyle name="쉼표 [0]" xfId="1" builtinId="6"/>
    <cellStyle name="쉼표 [0] 2" xfId="22" xr:uid="{00000000-0005-0000-0000-000001000000}"/>
    <cellStyle name="쉼표 [0] 3" xfId="25" xr:uid="{00000000-0005-0000-0000-000002000000}"/>
    <cellStyle name="쉼표 [0] 3 2" xfId="30" xr:uid="{00000000-0005-0000-0000-000003000000}"/>
    <cellStyle name="쉼표 [0] 4" xfId="34" xr:uid="{00000000-0005-0000-0000-000004000000}"/>
    <cellStyle name="쉼표 [0] 4 2" xfId="36" xr:uid="{00000000-0005-0000-0000-000005000000}"/>
    <cellStyle name="표준" xfId="0" builtinId="0"/>
    <cellStyle name="표준 10" xfId="14" xr:uid="{00000000-0005-0000-0000-000007000000}"/>
    <cellStyle name="표준 11" xfId="17" xr:uid="{00000000-0005-0000-0000-000008000000}"/>
    <cellStyle name="표준 11 2" xfId="19" xr:uid="{00000000-0005-0000-0000-000009000000}"/>
    <cellStyle name="표준 12" xfId="18" xr:uid="{00000000-0005-0000-0000-00000A000000}"/>
    <cellStyle name="표준 13" xfId="20" xr:uid="{00000000-0005-0000-0000-00000B000000}"/>
    <cellStyle name="표준 14" xfId="23" xr:uid="{00000000-0005-0000-0000-00000C000000}"/>
    <cellStyle name="표준 15" xfId="24" xr:uid="{00000000-0005-0000-0000-00000D000000}"/>
    <cellStyle name="표준 15 2" xfId="29" xr:uid="{00000000-0005-0000-0000-00000E000000}"/>
    <cellStyle name="표준 16" xfId="26" xr:uid="{00000000-0005-0000-0000-00000F000000}"/>
    <cellStyle name="표준 17" xfId="27" xr:uid="{00000000-0005-0000-0000-000010000000}"/>
    <cellStyle name="표준 17 2" xfId="31" xr:uid="{00000000-0005-0000-0000-000011000000}"/>
    <cellStyle name="표준 18" xfId="32" xr:uid="{00000000-0005-0000-0000-000012000000}"/>
    <cellStyle name="표준 19" xfId="35" xr:uid="{00000000-0005-0000-0000-000013000000}"/>
    <cellStyle name="표준 2" xfId="2" xr:uid="{00000000-0005-0000-0000-000014000000}"/>
    <cellStyle name="표준 2 2" xfId="3" xr:uid="{00000000-0005-0000-0000-000015000000}"/>
    <cellStyle name="표준 2 3" xfId="33" xr:uid="{00000000-0005-0000-0000-000016000000}"/>
    <cellStyle name="표준 20" xfId="37" xr:uid="{00000000-0005-0000-0000-000017000000}"/>
    <cellStyle name="표준 3" xfId="4" xr:uid="{00000000-0005-0000-0000-000018000000}"/>
    <cellStyle name="표준 4" xfId="5" xr:uid="{00000000-0005-0000-0000-000019000000}"/>
    <cellStyle name="표준 5" xfId="6" xr:uid="{00000000-0005-0000-0000-00001A000000}"/>
    <cellStyle name="표준 5 2" xfId="16" xr:uid="{00000000-0005-0000-0000-00001B000000}"/>
    <cellStyle name="표준 6" xfId="7" xr:uid="{00000000-0005-0000-0000-00001C000000}"/>
    <cellStyle name="표준 7" xfId="8" xr:uid="{00000000-0005-0000-0000-00001D000000}"/>
    <cellStyle name="표준 8" xfId="12" xr:uid="{00000000-0005-0000-0000-00001E000000}"/>
    <cellStyle name="표준 9" xfId="13" xr:uid="{00000000-0005-0000-0000-00001F000000}"/>
    <cellStyle name="표준 9 2" xfId="15" xr:uid="{00000000-0005-0000-0000-000020000000}"/>
    <cellStyle name="표준 9 2 2" xfId="21" xr:uid="{00000000-0005-0000-0000-000021000000}"/>
    <cellStyle name="표준 9 2 2 2" xfId="28" xr:uid="{00000000-0005-0000-0000-000022000000}"/>
    <cellStyle name="표준_2005년 급여대장" xfId="9" xr:uid="{00000000-0005-0000-0000-000023000000}"/>
    <cellStyle name="표준_2006년 임직원 보수일람표" xfId="10" xr:uid="{00000000-0005-0000-0000-000024000000}"/>
    <cellStyle name="표준_2007년센터급여대장" xfId="11" xr:uid="{00000000-0005-0000-0000-000025000000}"/>
  </cellStyles>
  <dxfs count="0"/>
  <tableStyles count="0" defaultTableStyle="TableStyleMedium9" defaultPivotStyle="PivotStyleLight16"/>
  <colors>
    <mruColors>
      <color rgb="FFFFFF99"/>
      <color rgb="FF0000FF"/>
      <color rgb="FF6941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9"/>
  <sheetViews>
    <sheetView zoomScaleNormal="100" zoomScaleSheetLayoutView="110" workbookViewId="0">
      <pane ySplit="6" topLeftCell="A74" activePane="bottomLeft" state="frozen"/>
      <selection pane="bottomLeft" activeCell="T76" sqref="T76"/>
    </sheetView>
  </sheetViews>
  <sheetFormatPr defaultColWidth="12.6640625" defaultRowHeight="15" customHeight="1"/>
  <cols>
    <col min="1" max="1" width="4.109375" style="806" customWidth="1"/>
    <col min="2" max="2" width="11.88671875" style="806" customWidth="1"/>
    <col min="3" max="3" width="21.109375" style="806" customWidth="1"/>
    <col min="4" max="4" width="5.44140625" style="805" customWidth="1"/>
    <col min="5" max="5" width="7.21875" style="804" customWidth="1"/>
    <col min="6" max="6" width="5.88671875" style="804" customWidth="1"/>
    <col min="7" max="7" width="7.21875" style="804" customWidth="1"/>
    <col min="8" max="8" width="8" style="804" customWidth="1"/>
    <col min="9" max="9" width="7.21875" style="804" customWidth="1"/>
    <col min="10" max="10" width="6.44140625" style="804" customWidth="1"/>
    <col min="11" max="11" width="6.6640625" style="804" customWidth="1"/>
    <col min="12" max="12" width="8" style="804" bestFit="1" customWidth="1"/>
    <col min="13" max="13" width="5.109375" style="804" customWidth="1"/>
    <col min="14" max="14" width="5" style="804" customWidth="1"/>
    <col min="15" max="15" width="5.109375" style="804" customWidth="1"/>
    <col min="16" max="16" width="5.44140625" style="804" customWidth="1"/>
    <col min="17" max="21" width="8" style="804" customWidth="1"/>
    <col min="22" max="16384" width="12.6640625" style="804"/>
  </cols>
  <sheetData>
    <row r="1" spans="1:27" ht="20.25" customHeight="1">
      <c r="A1" s="1256" t="s">
        <v>2246</v>
      </c>
      <c r="B1" s="1257"/>
      <c r="C1" s="1257"/>
      <c r="D1" s="1257"/>
      <c r="E1" s="1257"/>
      <c r="F1" s="1257"/>
      <c r="G1" s="1257"/>
      <c r="H1" s="1257"/>
      <c r="I1" s="1257"/>
      <c r="J1" s="1257"/>
      <c r="K1" s="1257"/>
      <c r="L1" s="1257"/>
      <c r="M1" s="1257"/>
      <c r="N1" s="1257"/>
      <c r="O1" s="1257"/>
      <c r="P1" s="1257"/>
    </row>
    <row r="2" spans="1:27" ht="20.25" customHeight="1">
      <c r="A2" s="993" t="s">
        <v>2247</v>
      </c>
      <c r="B2" s="993"/>
      <c r="C2" s="804"/>
      <c r="D2" s="804"/>
    </row>
    <row r="3" spans="1:27" ht="24" customHeight="1" thickBot="1">
      <c r="A3" s="1258" t="s">
        <v>1283</v>
      </c>
      <c r="B3" s="1258"/>
      <c r="C3" s="940"/>
      <c r="D3" s="939"/>
      <c r="E3" s="937"/>
      <c r="F3" s="937"/>
      <c r="G3" s="937"/>
      <c r="H3" s="938"/>
      <c r="I3" s="938"/>
      <c r="J3" s="937"/>
      <c r="K3" s="937"/>
      <c r="L3" s="1259" t="s">
        <v>1282</v>
      </c>
      <c r="M3" s="1259"/>
      <c r="N3" s="1259"/>
      <c r="O3" s="1259"/>
      <c r="P3" s="1259"/>
    </row>
    <row r="4" spans="1:27" ht="13.5" customHeight="1">
      <c r="A4" s="1260" t="s">
        <v>1281</v>
      </c>
      <c r="B4" s="1262" t="s">
        <v>1177</v>
      </c>
      <c r="C4" s="1262" t="s">
        <v>1280</v>
      </c>
      <c r="D4" s="1265" t="s">
        <v>1279</v>
      </c>
      <c r="E4" s="1267" t="s">
        <v>1278</v>
      </c>
      <c r="F4" s="1268"/>
      <c r="G4" s="1268"/>
      <c r="H4" s="1268"/>
      <c r="I4" s="1267" t="s">
        <v>1277</v>
      </c>
      <c r="J4" s="1268"/>
      <c r="K4" s="1268"/>
      <c r="L4" s="1268"/>
      <c r="M4" s="1267" t="s">
        <v>1178</v>
      </c>
      <c r="N4" s="1268"/>
      <c r="O4" s="1268"/>
      <c r="P4" s="1269"/>
    </row>
    <row r="5" spans="1:27" ht="14.25" customHeight="1" thickBot="1">
      <c r="A5" s="1261"/>
      <c r="B5" s="1263"/>
      <c r="C5" s="1264"/>
      <c r="D5" s="1266"/>
      <c r="E5" s="936" t="s">
        <v>1179</v>
      </c>
      <c r="F5" s="936" t="s">
        <v>1180</v>
      </c>
      <c r="G5" s="936" t="s">
        <v>1181</v>
      </c>
      <c r="H5" s="936" t="s">
        <v>566</v>
      </c>
      <c r="I5" s="936" t="s">
        <v>1179</v>
      </c>
      <c r="J5" s="936" t="s">
        <v>1180</v>
      </c>
      <c r="K5" s="936" t="s">
        <v>1181</v>
      </c>
      <c r="L5" s="936" t="s">
        <v>111</v>
      </c>
      <c r="M5" s="936" t="s">
        <v>1179</v>
      </c>
      <c r="N5" s="936" t="s">
        <v>1180</v>
      </c>
      <c r="O5" s="936" t="s">
        <v>1276</v>
      </c>
      <c r="P5" s="935" t="s">
        <v>111</v>
      </c>
    </row>
    <row r="6" spans="1:27" ht="17.100000000000001" customHeight="1" thickTop="1" thickBot="1">
      <c r="A6" s="934"/>
      <c r="B6" s="933" t="s">
        <v>1275</v>
      </c>
      <c r="C6" s="933"/>
      <c r="D6" s="933"/>
      <c r="E6" s="932">
        <f t="shared" ref="E6:L6" si="0">E7+E10+E12+E17+E24+E29+E33+E36+E45+E47+E51+E56+E58+E63+E66+E69+E71+E73+E76</f>
        <v>41540</v>
      </c>
      <c r="F6" s="932">
        <f t="shared" si="0"/>
        <v>9589</v>
      </c>
      <c r="G6" s="932">
        <f t="shared" si="0"/>
        <v>14398</v>
      </c>
      <c r="H6" s="932">
        <f t="shared" si="0"/>
        <v>522279</v>
      </c>
      <c r="I6" s="932">
        <f t="shared" si="0"/>
        <v>43335</v>
      </c>
      <c r="J6" s="932">
        <f t="shared" si="0"/>
        <v>10260</v>
      </c>
      <c r="K6" s="932">
        <f t="shared" si="0"/>
        <v>16074</v>
      </c>
      <c r="L6" s="932">
        <f t="shared" si="0"/>
        <v>495701</v>
      </c>
      <c r="M6" s="931">
        <f t="shared" ref="M6:P23" si="1">I6*100/E6</f>
        <v>104.3211362542128</v>
      </c>
      <c r="N6" s="931">
        <f t="shared" si="1"/>
        <v>106.99760141829179</v>
      </c>
      <c r="O6" s="931">
        <f t="shared" si="1"/>
        <v>111.64050562578136</v>
      </c>
      <c r="P6" s="930">
        <f t="shared" si="1"/>
        <v>94.911149021882935</v>
      </c>
    </row>
    <row r="7" spans="1:27" s="852" customFormat="1" ht="12.75" customHeight="1">
      <c r="A7" s="1272" t="s">
        <v>665</v>
      </c>
      <c r="B7" s="929" t="s">
        <v>564</v>
      </c>
      <c r="C7" s="929"/>
      <c r="D7" s="929"/>
      <c r="E7" s="928">
        <f t="shared" ref="E7:L7" si="2">E8+E9</f>
        <v>1304</v>
      </c>
      <c r="F7" s="928">
        <f t="shared" si="2"/>
        <v>612</v>
      </c>
      <c r="G7" s="928">
        <f t="shared" si="2"/>
        <v>688</v>
      </c>
      <c r="H7" s="928">
        <f t="shared" si="2"/>
        <v>490</v>
      </c>
      <c r="I7" s="928">
        <f t="shared" si="2"/>
        <v>1302</v>
      </c>
      <c r="J7" s="928">
        <f t="shared" si="2"/>
        <v>623</v>
      </c>
      <c r="K7" s="928">
        <f t="shared" si="2"/>
        <v>740</v>
      </c>
      <c r="L7" s="928">
        <f t="shared" si="2"/>
        <v>84</v>
      </c>
      <c r="M7" s="880">
        <f t="shared" si="1"/>
        <v>99.846625766871171</v>
      </c>
      <c r="N7" s="880">
        <f t="shared" si="1"/>
        <v>101.79738562091504</v>
      </c>
      <c r="O7" s="880">
        <f t="shared" si="1"/>
        <v>107.55813953488372</v>
      </c>
      <c r="P7" s="879">
        <f t="shared" si="1"/>
        <v>17.142857142857142</v>
      </c>
      <c r="Q7" s="804"/>
      <c r="R7" s="804"/>
      <c r="S7" s="804"/>
      <c r="T7" s="804"/>
      <c r="U7" s="804"/>
      <c r="V7" s="804"/>
      <c r="W7" s="804"/>
      <c r="X7" s="804"/>
      <c r="Y7" s="804"/>
      <c r="Z7" s="804"/>
      <c r="AA7" s="804"/>
    </row>
    <row r="8" spans="1:27" ht="21.75" customHeight="1">
      <c r="A8" s="1272"/>
      <c r="B8" s="909" t="s">
        <v>1182</v>
      </c>
      <c r="C8" s="908" t="s">
        <v>1274</v>
      </c>
      <c r="D8" s="907" t="s">
        <v>1210</v>
      </c>
      <c r="E8" s="862">
        <v>1008</v>
      </c>
      <c r="F8" s="862">
        <v>548</v>
      </c>
      <c r="G8" s="862">
        <v>412</v>
      </c>
      <c r="H8" s="862">
        <v>370</v>
      </c>
      <c r="I8" s="862">
        <v>1021</v>
      </c>
      <c r="J8" s="862">
        <v>568</v>
      </c>
      <c r="K8" s="862">
        <v>471</v>
      </c>
      <c r="L8" s="862">
        <v>0</v>
      </c>
      <c r="M8" s="847">
        <f t="shared" si="1"/>
        <v>101.28968253968254</v>
      </c>
      <c r="N8" s="847">
        <f t="shared" si="1"/>
        <v>103.64963503649635</v>
      </c>
      <c r="O8" s="847">
        <f t="shared" si="1"/>
        <v>114.32038834951456</v>
      </c>
      <c r="P8" s="846">
        <f t="shared" si="1"/>
        <v>0</v>
      </c>
    </row>
    <row r="9" spans="1:27" ht="22.5" customHeight="1">
      <c r="A9" s="1271"/>
      <c r="B9" s="912" t="s">
        <v>1183</v>
      </c>
      <c r="C9" s="911" t="s">
        <v>2248</v>
      </c>
      <c r="D9" s="910" t="s">
        <v>1210</v>
      </c>
      <c r="E9" s="812">
        <v>296</v>
      </c>
      <c r="F9" s="812">
        <v>64</v>
      </c>
      <c r="G9" s="812">
        <v>276</v>
      </c>
      <c r="H9" s="812">
        <v>120</v>
      </c>
      <c r="I9" s="812">
        <v>281</v>
      </c>
      <c r="J9" s="812">
        <v>55</v>
      </c>
      <c r="K9" s="812">
        <v>269</v>
      </c>
      <c r="L9" s="812">
        <v>84</v>
      </c>
      <c r="M9" s="858">
        <f t="shared" si="1"/>
        <v>94.932432432432435</v>
      </c>
      <c r="N9" s="858">
        <f t="shared" si="1"/>
        <v>85.9375</v>
      </c>
      <c r="O9" s="858">
        <f t="shared" si="1"/>
        <v>97.463768115942031</v>
      </c>
      <c r="P9" s="857">
        <f t="shared" si="1"/>
        <v>70</v>
      </c>
    </row>
    <row r="10" spans="1:27" s="852" customFormat="1" ht="12.75" customHeight="1">
      <c r="A10" s="1270" t="s">
        <v>667</v>
      </c>
      <c r="B10" s="916" t="s">
        <v>564</v>
      </c>
      <c r="C10" s="917"/>
      <c r="D10" s="916"/>
      <c r="E10" s="915">
        <f t="shared" ref="E10:L10" si="3">E11</f>
        <v>1000</v>
      </c>
      <c r="F10" s="915">
        <f t="shared" si="3"/>
        <v>55</v>
      </c>
      <c r="G10" s="915">
        <f t="shared" si="3"/>
        <v>183</v>
      </c>
      <c r="H10" s="915">
        <f t="shared" si="3"/>
        <v>590</v>
      </c>
      <c r="I10" s="915">
        <f t="shared" si="3"/>
        <v>1101</v>
      </c>
      <c r="J10" s="915">
        <f t="shared" si="3"/>
        <v>47</v>
      </c>
      <c r="K10" s="915">
        <f t="shared" si="3"/>
        <v>198</v>
      </c>
      <c r="L10" s="915">
        <f t="shared" si="3"/>
        <v>459</v>
      </c>
      <c r="M10" s="854">
        <f t="shared" si="1"/>
        <v>110.1</v>
      </c>
      <c r="N10" s="854">
        <f t="shared" si="1"/>
        <v>85.454545454545453</v>
      </c>
      <c r="O10" s="854">
        <f t="shared" si="1"/>
        <v>108.19672131147541</v>
      </c>
      <c r="P10" s="853">
        <f t="shared" si="1"/>
        <v>77.79661016949153</v>
      </c>
      <c r="Q10" s="804"/>
      <c r="R10" s="804"/>
      <c r="S10" s="804"/>
      <c r="T10" s="804"/>
      <c r="U10" s="804"/>
      <c r="V10" s="804"/>
      <c r="W10" s="804"/>
      <c r="X10" s="804"/>
      <c r="Y10" s="804"/>
      <c r="Z10" s="804"/>
      <c r="AA10" s="804"/>
    </row>
    <row r="11" spans="1:27" ht="17.100000000000001" customHeight="1">
      <c r="A11" s="1271"/>
      <c r="B11" s="927" t="s">
        <v>1184</v>
      </c>
      <c r="C11" s="926" t="s">
        <v>2249</v>
      </c>
      <c r="D11" s="925" t="s">
        <v>1212</v>
      </c>
      <c r="E11" s="865">
        <v>1000</v>
      </c>
      <c r="F11" s="865">
        <v>55</v>
      </c>
      <c r="G11" s="865">
        <v>183</v>
      </c>
      <c r="H11" s="865">
        <v>590</v>
      </c>
      <c r="I11" s="865">
        <v>1101</v>
      </c>
      <c r="J11" s="865">
        <v>47</v>
      </c>
      <c r="K11" s="865">
        <v>198</v>
      </c>
      <c r="L11" s="865">
        <v>459</v>
      </c>
      <c r="M11" s="864">
        <f t="shared" si="1"/>
        <v>110.1</v>
      </c>
      <c r="N11" s="864">
        <f t="shared" si="1"/>
        <v>85.454545454545453</v>
      </c>
      <c r="O11" s="864">
        <f t="shared" si="1"/>
        <v>108.19672131147541</v>
      </c>
      <c r="P11" s="863">
        <f t="shared" si="1"/>
        <v>77.79661016949153</v>
      </c>
    </row>
    <row r="12" spans="1:27" s="852" customFormat="1" ht="13.5" customHeight="1">
      <c r="A12" s="1270" t="s">
        <v>1273</v>
      </c>
      <c r="B12" s="916" t="s">
        <v>564</v>
      </c>
      <c r="C12" s="917"/>
      <c r="D12" s="916"/>
      <c r="E12" s="915">
        <f>E13+E14+E15+E16</f>
        <v>1373</v>
      </c>
      <c r="F12" s="915">
        <f t="shared" ref="F12:L12" si="4">F13+F14+F15+F16</f>
        <v>238</v>
      </c>
      <c r="G12" s="915">
        <f t="shared" si="4"/>
        <v>554</v>
      </c>
      <c r="H12" s="915">
        <f t="shared" si="4"/>
        <v>8785</v>
      </c>
      <c r="I12" s="915">
        <f t="shared" si="4"/>
        <v>1205</v>
      </c>
      <c r="J12" s="915">
        <f t="shared" si="4"/>
        <v>235</v>
      </c>
      <c r="K12" s="915">
        <f t="shared" si="4"/>
        <v>546</v>
      </c>
      <c r="L12" s="915">
        <f t="shared" si="4"/>
        <v>7903</v>
      </c>
      <c r="M12" s="854">
        <f t="shared" si="1"/>
        <v>87.764020393299347</v>
      </c>
      <c r="N12" s="854">
        <f t="shared" si="1"/>
        <v>98.739495798319325</v>
      </c>
      <c r="O12" s="854">
        <f t="shared" si="1"/>
        <v>98.555956678700355</v>
      </c>
      <c r="P12" s="853">
        <f t="shared" si="1"/>
        <v>89.960159362549803</v>
      </c>
      <c r="Q12" s="804"/>
      <c r="R12" s="804"/>
      <c r="S12" s="804"/>
      <c r="T12" s="804"/>
      <c r="U12" s="804"/>
      <c r="V12" s="804"/>
      <c r="W12" s="804"/>
      <c r="X12" s="804"/>
      <c r="Y12" s="804"/>
      <c r="Z12" s="804"/>
      <c r="AA12" s="804"/>
    </row>
    <row r="13" spans="1:27" ht="15.75" customHeight="1">
      <c r="A13" s="1272"/>
      <c r="B13" s="909" t="s">
        <v>1185</v>
      </c>
      <c r="C13" s="908" t="s">
        <v>1272</v>
      </c>
      <c r="D13" s="907" t="s">
        <v>1210</v>
      </c>
      <c r="E13" s="862">
        <v>946</v>
      </c>
      <c r="F13" s="862">
        <v>74</v>
      </c>
      <c r="G13" s="862">
        <v>227</v>
      </c>
      <c r="H13" s="862">
        <v>4820</v>
      </c>
      <c r="I13" s="862">
        <v>779</v>
      </c>
      <c r="J13" s="862">
        <v>64</v>
      </c>
      <c r="K13" s="862">
        <v>227</v>
      </c>
      <c r="L13" s="862">
        <v>3980</v>
      </c>
      <c r="M13" s="847">
        <f t="shared" si="1"/>
        <v>82.346723044397464</v>
      </c>
      <c r="N13" s="847">
        <f t="shared" si="1"/>
        <v>86.486486486486484</v>
      </c>
      <c r="O13" s="847">
        <f t="shared" si="1"/>
        <v>100</v>
      </c>
      <c r="P13" s="846">
        <f t="shared" si="1"/>
        <v>82.572614107883822</v>
      </c>
    </row>
    <row r="14" spans="1:27" ht="23.25" customHeight="1">
      <c r="A14" s="1272"/>
      <c r="B14" s="995" t="s">
        <v>2250</v>
      </c>
      <c r="C14" s="996" t="s">
        <v>2251</v>
      </c>
      <c r="D14" s="997" t="s">
        <v>1210</v>
      </c>
      <c r="E14" s="998">
        <v>200</v>
      </c>
      <c r="F14" s="998">
        <v>16</v>
      </c>
      <c r="G14" s="998">
        <v>110</v>
      </c>
      <c r="H14" s="998">
        <v>3605</v>
      </c>
      <c r="I14" s="998">
        <v>207</v>
      </c>
      <c r="J14" s="998">
        <v>18</v>
      </c>
      <c r="K14" s="998">
        <v>110</v>
      </c>
      <c r="L14" s="998">
        <v>3563</v>
      </c>
      <c r="M14" s="903">
        <f t="shared" si="1"/>
        <v>103.5</v>
      </c>
      <c r="N14" s="903">
        <f t="shared" si="1"/>
        <v>112.5</v>
      </c>
      <c r="O14" s="903">
        <f t="shared" si="1"/>
        <v>100</v>
      </c>
      <c r="P14" s="999">
        <f t="shared" si="1"/>
        <v>98.834951456310677</v>
      </c>
    </row>
    <row r="15" spans="1:27" ht="22.5" customHeight="1">
      <c r="A15" s="1272"/>
      <c r="B15" s="913" t="s">
        <v>2252</v>
      </c>
      <c r="C15" s="905" t="s">
        <v>2253</v>
      </c>
      <c r="D15" s="904" t="s">
        <v>1210</v>
      </c>
      <c r="E15" s="819">
        <v>197</v>
      </c>
      <c r="F15" s="819">
        <v>132</v>
      </c>
      <c r="G15" s="819">
        <v>197</v>
      </c>
      <c r="H15" s="819">
        <v>0</v>
      </c>
      <c r="I15" s="819">
        <v>189</v>
      </c>
      <c r="J15" s="819">
        <v>137</v>
      </c>
      <c r="K15" s="819">
        <v>189</v>
      </c>
      <c r="L15" s="819">
        <v>0</v>
      </c>
      <c r="M15" s="818">
        <f t="shared" si="1"/>
        <v>95.939086294416242</v>
      </c>
      <c r="N15" s="818">
        <f t="shared" si="1"/>
        <v>103.78787878787878</v>
      </c>
      <c r="O15" s="818">
        <f t="shared" si="1"/>
        <v>95.939086294416242</v>
      </c>
      <c r="P15" s="817">
        <v>0</v>
      </c>
    </row>
    <row r="16" spans="1:27" ht="23.25" customHeight="1">
      <c r="A16" s="1271"/>
      <c r="B16" s="912" t="s">
        <v>2254</v>
      </c>
      <c r="C16" s="911" t="s">
        <v>2255</v>
      </c>
      <c r="D16" s="910" t="s">
        <v>1210</v>
      </c>
      <c r="E16" s="812">
        <v>30</v>
      </c>
      <c r="F16" s="812">
        <v>16</v>
      </c>
      <c r="G16" s="812">
        <v>20</v>
      </c>
      <c r="H16" s="812">
        <v>360</v>
      </c>
      <c r="I16" s="812">
        <v>30</v>
      </c>
      <c r="J16" s="812">
        <v>16</v>
      </c>
      <c r="K16" s="812">
        <v>20</v>
      </c>
      <c r="L16" s="812">
        <v>360</v>
      </c>
      <c r="M16" s="858">
        <f t="shared" si="1"/>
        <v>100</v>
      </c>
      <c r="N16" s="858">
        <f t="shared" si="1"/>
        <v>100</v>
      </c>
      <c r="O16" s="858">
        <f t="shared" si="1"/>
        <v>100</v>
      </c>
      <c r="P16" s="857">
        <f>L16*100/H16</f>
        <v>100</v>
      </c>
    </row>
    <row r="17" spans="1:27" s="852" customFormat="1" ht="14.25" customHeight="1">
      <c r="A17" s="1270" t="s">
        <v>29</v>
      </c>
      <c r="B17" s="916" t="s">
        <v>564</v>
      </c>
      <c r="C17" s="917"/>
      <c r="D17" s="916"/>
      <c r="E17" s="915">
        <f>E18+E19+E20+E21+E22+E23</f>
        <v>701</v>
      </c>
      <c r="F17" s="915">
        <f t="shared" ref="F17:L17" si="5">F18+F19+F20+F21+F22+F23</f>
        <v>104</v>
      </c>
      <c r="G17" s="915">
        <f t="shared" si="5"/>
        <v>261</v>
      </c>
      <c r="H17" s="915">
        <f t="shared" si="5"/>
        <v>2365</v>
      </c>
      <c r="I17" s="915">
        <f t="shared" si="5"/>
        <v>879</v>
      </c>
      <c r="J17" s="915">
        <f t="shared" si="5"/>
        <v>166</v>
      </c>
      <c r="K17" s="915">
        <f t="shared" si="5"/>
        <v>269</v>
      </c>
      <c r="L17" s="915">
        <f t="shared" si="5"/>
        <v>2230</v>
      </c>
      <c r="M17" s="854">
        <f t="shared" si="1"/>
        <v>125.3922967189729</v>
      </c>
      <c r="N17" s="854">
        <f t="shared" si="1"/>
        <v>159.61538461538461</v>
      </c>
      <c r="O17" s="854">
        <f t="shared" si="1"/>
        <v>103.06513409961686</v>
      </c>
      <c r="P17" s="853">
        <f>L17*100/H17</f>
        <v>94.291754756871029</v>
      </c>
      <c r="Q17" s="804"/>
      <c r="R17" s="804"/>
      <c r="S17" s="804"/>
      <c r="T17" s="804"/>
      <c r="U17" s="804"/>
      <c r="V17" s="804"/>
      <c r="W17" s="804"/>
      <c r="X17" s="804"/>
      <c r="Y17" s="804"/>
      <c r="Z17" s="804"/>
      <c r="AA17" s="804"/>
    </row>
    <row r="18" spans="1:27" ht="14.25" customHeight="1">
      <c r="A18" s="1272"/>
      <c r="B18" s="909" t="s">
        <v>1186</v>
      </c>
      <c r="C18" s="908" t="s">
        <v>1271</v>
      </c>
      <c r="D18" s="907" t="s">
        <v>1210</v>
      </c>
      <c r="E18" s="862">
        <v>15</v>
      </c>
      <c r="F18" s="862">
        <v>15</v>
      </c>
      <c r="G18" s="862">
        <v>15</v>
      </c>
      <c r="H18" s="862">
        <v>0</v>
      </c>
      <c r="I18" s="862">
        <v>15</v>
      </c>
      <c r="J18" s="862">
        <v>15</v>
      </c>
      <c r="K18" s="862">
        <v>15</v>
      </c>
      <c r="L18" s="862">
        <v>0</v>
      </c>
      <c r="M18" s="847">
        <f t="shared" si="1"/>
        <v>100</v>
      </c>
      <c r="N18" s="847">
        <f t="shared" si="1"/>
        <v>100</v>
      </c>
      <c r="O18" s="847">
        <f t="shared" si="1"/>
        <v>100</v>
      </c>
      <c r="P18" s="846">
        <v>0</v>
      </c>
    </row>
    <row r="19" spans="1:27" ht="21" hidden="1" customHeight="1">
      <c r="A19" s="1272"/>
      <c r="B19" s="892" t="s">
        <v>1187</v>
      </c>
      <c r="C19" s="924" t="s">
        <v>1270</v>
      </c>
      <c r="D19" s="923" t="s">
        <v>1215</v>
      </c>
      <c r="E19" s="891"/>
      <c r="F19" s="891"/>
      <c r="G19" s="891"/>
      <c r="H19" s="891"/>
      <c r="I19" s="891">
        <v>0</v>
      </c>
      <c r="J19" s="891">
        <v>0</v>
      </c>
      <c r="K19" s="891">
        <v>0</v>
      </c>
      <c r="L19" s="891"/>
      <c r="M19" s="890" t="e">
        <f t="shared" si="1"/>
        <v>#DIV/0!</v>
      </c>
      <c r="N19" s="890" t="e">
        <f t="shared" si="1"/>
        <v>#DIV/0!</v>
      </c>
      <c r="O19" s="890" t="e">
        <f t="shared" si="1"/>
        <v>#DIV/0!</v>
      </c>
      <c r="P19" s="889"/>
    </row>
    <row r="20" spans="1:27" ht="15.75" customHeight="1">
      <c r="A20" s="1272"/>
      <c r="B20" s="906" t="s">
        <v>2256</v>
      </c>
      <c r="C20" s="905" t="s">
        <v>1269</v>
      </c>
      <c r="D20" s="904" t="s">
        <v>1210</v>
      </c>
      <c r="E20" s="819">
        <v>30</v>
      </c>
      <c r="F20" s="819">
        <v>15</v>
      </c>
      <c r="G20" s="819">
        <v>2</v>
      </c>
      <c r="H20" s="819">
        <v>300</v>
      </c>
      <c r="I20" s="819">
        <v>23</v>
      </c>
      <c r="J20" s="819">
        <v>15</v>
      </c>
      <c r="K20" s="819">
        <v>2</v>
      </c>
      <c r="L20" s="819">
        <v>275</v>
      </c>
      <c r="M20" s="818">
        <f t="shared" si="1"/>
        <v>76.666666666666671</v>
      </c>
      <c r="N20" s="818">
        <f t="shared" si="1"/>
        <v>100</v>
      </c>
      <c r="O20" s="818">
        <f t="shared" si="1"/>
        <v>100</v>
      </c>
      <c r="P20" s="817">
        <f>L20*100/H20</f>
        <v>91.666666666666671</v>
      </c>
    </row>
    <row r="21" spans="1:27" ht="16.5" customHeight="1">
      <c r="A21" s="1272"/>
      <c r="B21" s="906" t="s">
        <v>2257</v>
      </c>
      <c r="C21" s="905" t="s">
        <v>1268</v>
      </c>
      <c r="D21" s="904" t="s">
        <v>1210</v>
      </c>
      <c r="E21" s="819">
        <v>24</v>
      </c>
      <c r="F21" s="819">
        <v>8</v>
      </c>
      <c r="G21" s="819">
        <v>24</v>
      </c>
      <c r="H21" s="819">
        <v>560</v>
      </c>
      <c r="I21" s="819">
        <v>42</v>
      </c>
      <c r="J21" s="819">
        <v>8</v>
      </c>
      <c r="K21" s="819">
        <v>35</v>
      </c>
      <c r="L21" s="819">
        <v>543</v>
      </c>
      <c r="M21" s="818">
        <f t="shared" si="1"/>
        <v>175</v>
      </c>
      <c r="N21" s="818">
        <f t="shared" si="1"/>
        <v>100</v>
      </c>
      <c r="O21" s="818">
        <f t="shared" si="1"/>
        <v>145.83333333333334</v>
      </c>
      <c r="P21" s="817">
        <f>L21*100/H21</f>
        <v>96.964285714285708</v>
      </c>
    </row>
    <row r="22" spans="1:27" ht="23.25" customHeight="1">
      <c r="A22" s="1272"/>
      <c r="B22" s="906" t="s">
        <v>2258</v>
      </c>
      <c r="C22" s="905" t="s">
        <v>2259</v>
      </c>
      <c r="D22" s="904" t="s">
        <v>1212</v>
      </c>
      <c r="E22" s="819">
        <v>600</v>
      </c>
      <c r="F22" s="819">
        <v>60</v>
      </c>
      <c r="G22" s="819">
        <v>200</v>
      </c>
      <c r="H22" s="819">
        <v>200</v>
      </c>
      <c r="I22" s="819">
        <v>735</v>
      </c>
      <c r="J22" s="819">
        <v>112</v>
      </c>
      <c r="K22" s="819">
        <v>197</v>
      </c>
      <c r="L22" s="819">
        <v>113</v>
      </c>
      <c r="M22" s="818">
        <f t="shared" si="1"/>
        <v>122.5</v>
      </c>
      <c r="N22" s="818">
        <f t="shared" si="1"/>
        <v>186.66666666666666</v>
      </c>
      <c r="O22" s="818">
        <f t="shared" si="1"/>
        <v>98.5</v>
      </c>
      <c r="P22" s="817"/>
    </row>
    <row r="23" spans="1:27" ht="23.25" customHeight="1">
      <c r="A23" s="1271"/>
      <c r="B23" s="922" t="s">
        <v>2260</v>
      </c>
      <c r="C23" s="911" t="s">
        <v>2261</v>
      </c>
      <c r="D23" s="910" t="s">
        <v>1210</v>
      </c>
      <c r="E23" s="812">
        <v>32</v>
      </c>
      <c r="F23" s="812">
        <v>6</v>
      </c>
      <c r="G23" s="812">
        <v>20</v>
      </c>
      <c r="H23" s="812">
        <v>1305</v>
      </c>
      <c r="I23" s="812">
        <v>64</v>
      </c>
      <c r="J23" s="812">
        <v>16</v>
      </c>
      <c r="K23" s="812">
        <v>20</v>
      </c>
      <c r="L23" s="812">
        <v>1299</v>
      </c>
      <c r="M23" s="858">
        <f t="shared" si="1"/>
        <v>200</v>
      </c>
      <c r="N23" s="858">
        <f t="shared" si="1"/>
        <v>266.66666666666669</v>
      </c>
      <c r="O23" s="858">
        <f t="shared" si="1"/>
        <v>100</v>
      </c>
      <c r="P23" s="857">
        <f>L23*100/H23</f>
        <v>99.540229885057471</v>
      </c>
    </row>
    <row r="24" spans="1:27" s="852" customFormat="1" ht="17.100000000000001" customHeight="1">
      <c r="A24" s="1270" t="s">
        <v>1267</v>
      </c>
      <c r="B24" s="916" t="s">
        <v>564</v>
      </c>
      <c r="C24" s="917"/>
      <c r="D24" s="916"/>
      <c r="E24" s="915">
        <f t="shared" ref="E24:L24" si="6">E25+E26+E27+E28</f>
        <v>598</v>
      </c>
      <c r="F24" s="915">
        <f t="shared" si="6"/>
        <v>242</v>
      </c>
      <c r="G24" s="915">
        <f t="shared" si="6"/>
        <v>229</v>
      </c>
      <c r="H24" s="915">
        <f t="shared" si="6"/>
        <v>12299</v>
      </c>
      <c r="I24" s="915">
        <f t="shared" si="6"/>
        <v>666</v>
      </c>
      <c r="J24" s="915">
        <f t="shared" si="6"/>
        <v>255</v>
      </c>
      <c r="K24" s="915">
        <f t="shared" si="6"/>
        <v>258</v>
      </c>
      <c r="L24" s="915">
        <f t="shared" si="6"/>
        <v>9195</v>
      </c>
      <c r="M24" s="854">
        <f t="shared" ref="M24:P44" si="7">I24*100/E24</f>
        <v>111.37123745819397</v>
      </c>
      <c r="N24" s="854">
        <f t="shared" si="7"/>
        <v>105.37190082644628</v>
      </c>
      <c r="O24" s="854">
        <f t="shared" si="7"/>
        <v>112.66375545851528</v>
      </c>
      <c r="P24" s="853">
        <f>L24*100/H24</f>
        <v>74.762175786649323</v>
      </c>
      <c r="Q24" s="804"/>
      <c r="R24" s="804"/>
      <c r="S24" s="804"/>
      <c r="T24" s="804"/>
      <c r="U24" s="804"/>
      <c r="V24" s="804"/>
      <c r="W24" s="804"/>
      <c r="X24" s="804"/>
      <c r="Y24" s="804"/>
      <c r="Z24" s="804"/>
      <c r="AA24" s="804"/>
    </row>
    <row r="25" spans="1:27" ht="16.5" customHeight="1">
      <c r="A25" s="1272"/>
      <c r="B25" s="914" t="s">
        <v>1188</v>
      </c>
      <c r="C25" s="908" t="s">
        <v>1266</v>
      </c>
      <c r="D25" s="907" t="s">
        <v>1210</v>
      </c>
      <c r="E25" s="862">
        <v>160</v>
      </c>
      <c r="F25" s="862">
        <v>80</v>
      </c>
      <c r="G25" s="862">
        <v>160</v>
      </c>
      <c r="H25" s="862">
        <v>0</v>
      </c>
      <c r="I25" s="862">
        <v>181</v>
      </c>
      <c r="J25" s="862">
        <v>82</v>
      </c>
      <c r="K25" s="862">
        <v>181</v>
      </c>
      <c r="L25" s="862">
        <v>0</v>
      </c>
      <c r="M25" s="847">
        <f t="shared" si="7"/>
        <v>113.125</v>
      </c>
      <c r="N25" s="847">
        <f t="shared" si="7"/>
        <v>102.5</v>
      </c>
      <c r="O25" s="847">
        <f t="shared" si="7"/>
        <v>113.125</v>
      </c>
      <c r="P25" s="846">
        <v>0</v>
      </c>
    </row>
    <row r="26" spans="1:27" ht="23.25" customHeight="1">
      <c r="A26" s="1272"/>
      <c r="B26" s="822" t="s">
        <v>2262</v>
      </c>
      <c r="C26" s="902" t="s">
        <v>2263</v>
      </c>
      <c r="D26" s="901" t="s">
        <v>1265</v>
      </c>
      <c r="E26" s="839">
        <v>103</v>
      </c>
      <c r="F26" s="839">
        <v>73</v>
      </c>
      <c r="G26" s="839">
        <v>8</v>
      </c>
      <c r="H26" s="839">
        <v>7444</v>
      </c>
      <c r="I26" s="819">
        <v>126</v>
      </c>
      <c r="J26" s="819">
        <v>96</v>
      </c>
      <c r="K26" s="819">
        <v>9</v>
      </c>
      <c r="L26" s="819">
        <v>5063</v>
      </c>
      <c r="M26" s="818">
        <f t="shared" si="7"/>
        <v>122.33009708737865</v>
      </c>
      <c r="N26" s="818">
        <f t="shared" si="7"/>
        <v>131.50684931506851</v>
      </c>
      <c r="O26" s="818">
        <f t="shared" si="7"/>
        <v>112.5</v>
      </c>
      <c r="P26" s="817">
        <f t="shared" si="7"/>
        <v>68.014508328855456</v>
      </c>
    </row>
    <row r="27" spans="1:27" ht="15.75" customHeight="1">
      <c r="A27" s="1272"/>
      <c r="B27" s="906" t="s">
        <v>1189</v>
      </c>
      <c r="C27" s="905" t="s">
        <v>2264</v>
      </c>
      <c r="D27" s="904" t="s">
        <v>1210</v>
      </c>
      <c r="E27" s="819">
        <v>273</v>
      </c>
      <c r="F27" s="819">
        <v>27</v>
      </c>
      <c r="G27" s="819">
        <v>49</v>
      </c>
      <c r="H27" s="819">
        <v>3115</v>
      </c>
      <c r="I27" s="819">
        <v>294</v>
      </c>
      <c r="J27" s="819">
        <v>33</v>
      </c>
      <c r="K27" s="819">
        <v>56</v>
      </c>
      <c r="L27" s="819">
        <v>3105</v>
      </c>
      <c r="M27" s="818">
        <f t="shared" si="7"/>
        <v>107.69230769230769</v>
      </c>
      <c r="N27" s="818">
        <f t="shared" si="7"/>
        <v>122.22222222222223</v>
      </c>
      <c r="O27" s="818">
        <f t="shared" si="7"/>
        <v>114.28571428571429</v>
      </c>
      <c r="P27" s="817">
        <f t="shared" si="7"/>
        <v>99.678972712680576</v>
      </c>
      <c r="Q27" s="816"/>
      <c r="R27" s="816"/>
      <c r="S27" s="816"/>
      <c r="T27" s="816"/>
      <c r="U27" s="816"/>
    </row>
    <row r="28" spans="1:27" ht="15.75" customHeight="1" thickBot="1">
      <c r="A28" s="1273"/>
      <c r="B28" s="921" t="s">
        <v>1190</v>
      </c>
      <c r="C28" s="920" t="s">
        <v>1264</v>
      </c>
      <c r="D28" s="919" t="s">
        <v>1210</v>
      </c>
      <c r="E28" s="885">
        <v>62</v>
      </c>
      <c r="F28" s="885">
        <v>62</v>
      </c>
      <c r="G28" s="885">
        <v>12</v>
      </c>
      <c r="H28" s="885">
        <v>1740</v>
      </c>
      <c r="I28" s="885">
        <v>65</v>
      </c>
      <c r="J28" s="885">
        <v>44</v>
      </c>
      <c r="K28" s="885">
        <v>12</v>
      </c>
      <c r="L28" s="885">
        <v>1027</v>
      </c>
      <c r="M28" s="884">
        <f t="shared" si="7"/>
        <v>104.83870967741936</v>
      </c>
      <c r="N28" s="884">
        <f t="shared" si="7"/>
        <v>70.967741935483872</v>
      </c>
      <c r="O28" s="884">
        <f t="shared" si="7"/>
        <v>100</v>
      </c>
      <c r="P28" s="883">
        <f t="shared" si="7"/>
        <v>59.022988505747129</v>
      </c>
    </row>
    <row r="29" spans="1:27" s="852" customFormat="1" ht="17.100000000000001" customHeight="1">
      <c r="A29" s="1272" t="s">
        <v>31</v>
      </c>
      <c r="B29" s="893" t="s">
        <v>564</v>
      </c>
      <c r="C29" s="894"/>
      <c r="D29" s="893"/>
      <c r="E29" s="880">
        <f t="shared" ref="E29:L29" si="8">E30+E31+E32</f>
        <v>930</v>
      </c>
      <c r="F29" s="880">
        <f t="shared" si="8"/>
        <v>282</v>
      </c>
      <c r="G29" s="880">
        <f t="shared" si="8"/>
        <v>345</v>
      </c>
      <c r="H29" s="880">
        <f t="shared" si="8"/>
        <v>23590</v>
      </c>
      <c r="I29" s="880">
        <f t="shared" si="8"/>
        <v>1540</v>
      </c>
      <c r="J29" s="880">
        <f t="shared" si="8"/>
        <v>475</v>
      </c>
      <c r="K29" s="880">
        <f t="shared" si="8"/>
        <v>371</v>
      </c>
      <c r="L29" s="880">
        <f t="shared" si="8"/>
        <v>19890</v>
      </c>
      <c r="M29" s="880">
        <f t="shared" si="7"/>
        <v>165.59139784946237</v>
      </c>
      <c r="N29" s="880">
        <f t="shared" si="7"/>
        <v>168.43971631205673</v>
      </c>
      <c r="O29" s="880">
        <f t="shared" si="7"/>
        <v>107.53623188405797</v>
      </c>
      <c r="P29" s="879">
        <f t="shared" si="7"/>
        <v>84.315387876218736</v>
      </c>
      <c r="Q29" s="804"/>
      <c r="R29" s="804"/>
      <c r="S29" s="804"/>
      <c r="T29" s="804"/>
      <c r="U29" s="804"/>
      <c r="V29" s="804"/>
      <c r="W29" s="804"/>
      <c r="X29" s="804"/>
      <c r="Y29" s="804"/>
      <c r="Z29" s="804"/>
      <c r="AA29" s="804"/>
    </row>
    <row r="30" spans="1:27" ht="20.100000000000001" customHeight="1">
      <c r="A30" s="1272"/>
      <c r="B30" s="851" t="s">
        <v>1191</v>
      </c>
      <c r="C30" s="850" t="s">
        <v>1263</v>
      </c>
      <c r="D30" s="849" t="s">
        <v>1210</v>
      </c>
      <c r="E30" s="862">
        <v>240</v>
      </c>
      <c r="F30" s="862">
        <v>10</v>
      </c>
      <c r="G30" s="862">
        <v>240</v>
      </c>
      <c r="H30" s="862">
        <v>210</v>
      </c>
      <c r="I30" s="862">
        <v>293</v>
      </c>
      <c r="J30" s="862">
        <v>9</v>
      </c>
      <c r="K30" s="862">
        <v>293</v>
      </c>
      <c r="L30" s="862">
        <v>150</v>
      </c>
      <c r="M30" s="847">
        <f t="shared" si="7"/>
        <v>122.08333333333333</v>
      </c>
      <c r="N30" s="847">
        <f t="shared" si="7"/>
        <v>90</v>
      </c>
      <c r="O30" s="847">
        <f t="shared" si="7"/>
        <v>122.08333333333333</v>
      </c>
      <c r="P30" s="846">
        <f t="shared" si="7"/>
        <v>71.428571428571431</v>
      </c>
    </row>
    <row r="31" spans="1:27" ht="20.100000000000001" customHeight="1">
      <c r="A31" s="1272"/>
      <c r="B31" s="822" t="s">
        <v>1262</v>
      </c>
      <c r="C31" s="821" t="s">
        <v>1261</v>
      </c>
      <c r="D31" s="820" t="s">
        <v>1210</v>
      </c>
      <c r="E31" s="819">
        <v>48</v>
      </c>
      <c r="F31" s="819">
        <v>6</v>
      </c>
      <c r="G31" s="819">
        <v>48</v>
      </c>
      <c r="H31" s="819">
        <v>180</v>
      </c>
      <c r="I31" s="819">
        <v>18</v>
      </c>
      <c r="J31" s="819">
        <v>4</v>
      </c>
      <c r="K31" s="819">
        <v>18</v>
      </c>
      <c r="L31" s="819">
        <v>60</v>
      </c>
      <c r="M31" s="818">
        <f t="shared" si="7"/>
        <v>37.5</v>
      </c>
      <c r="N31" s="818">
        <f t="shared" si="7"/>
        <v>66.666666666666671</v>
      </c>
      <c r="O31" s="818">
        <f t="shared" si="7"/>
        <v>37.5</v>
      </c>
      <c r="P31" s="817">
        <f t="shared" si="7"/>
        <v>33.333333333333336</v>
      </c>
    </row>
    <row r="32" spans="1:27" ht="20.100000000000001" customHeight="1">
      <c r="A32" s="1271"/>
      <c r="B32" s="815" t="s">
        <v>1260</v>
      </c>
      <c r="C32" s="814" t="s">
        <v>1259</v>
      </c>
      <c r="D32" s="813" t="s">
        <v>1210</v>
      </c>
      <c r="E32" s="812">
        <v>642</v>
      </c>
      <c r="F32" s="812">
        <v>266</v>
      </c>
      <c r="G32" s="812">
        <v>57</v>
      </c>
      <c r="H32" s="812">
        <v>23200</v>
      </c>
      <c r="I32" s="812">
        <v>1229</v>
      </c>
      <c r="J32" s="918">
        <v>462</v>
      </c>
      <c r="K32" s="812">
        <v>60</v>
      </c>
      <c r="L32" s="812">
        <v>19680</v>
      </c>
      <c r="M32" s="858">
        <f t="shared" si="7"/>
        <v>191.43302180685359</v>
      </c>
      <c r="N32" s="858">
        <f t="shared" si="7"/>
        <v>173.68421052631578</v>
      </c>
      <c r="O32" s="858">
        <f t="shared" si="7"/>
        <v>105.26315789473684</v>
      </c>
      <c r="P32" s="857">
        <f t="shared" si="7"/>
        <v>84.827586206896555</v>
      </c>
    </row>
    <row r="33" spans="1:27" s="852" customFormat="1" ht="17.100000000000001" customHeight="1">
      <c r="A33" s="1270" t="s">
        <v>1258</v>
      </c>
      <c r="B33" s="916" t="s">
        <v>564</v>
      </c>
      <c r="C33" s="917"/>
      <c r="D33" s="916"/>
      <c r="E33" s="915">
        <f>E34+E35</f>
        <v>1999</v>
      </c>
      <c r="F33" s="915">
        <f t="shared" ref="F33:L33" si="9">F34+F35</f>
        <v>151</v>
      </c>
      <c r="G33" s="915">
        <f t="shared" si="9"/>
        <v>326</v>
      </c>
      <c r="H33" s="915">
        <f t="shared" si="9"/>
        <v>23508</v>
      </c>
      <c r="I33" s="915">
        <f t="shared" si="9"/>
        <v>1902</v>
      </c>
      <c r="J33" s="915">
        <f t="shared" si="9"/>
        <v>167</v>
      </c>
      <c r="K33" s="915">
        <f t="shared" si="9"/>
        <v>325</v>
      </c>
      <c r="L33" s="915">
        <f t="shared" si="9"/>
        <v>20839</v>
      </c>
      <c r="M33" s="854">
        <f t="shared" si="7"/>
        <v>95.147573786893446</v>
      </c>
      <c r="N33" s="854">
        <f t="shared" si="7"/>
        <v>110.59602649006622</v>
      </c>
      <c r="O33" s="854">
        <f t="shared" si="7"/>
        <v>99.693251533742327</v>
      </c>
      <c r="P33" s="853">
        <f t="shared" si="7"/>
        <v>88.646418240598948</v>
      </c>
      <c r="Q33" s="804"/>
      <c r="R33" s="804"/>
      <c r="S33" s="804"/>
      <c r="T33" s="804"/>
      <c r="U33" s="804"/>
      <c r="V33" s="804"/>
      <c r="W33" s="804"/>
      <c r="X33" s="804"/>
      <c r="Y33" s="804"/>
      <c r="Z33" s="804"/>
      <c r="AA33" s="804"/>
    </row>
    <row r="34" spans="1:27" ht="29.25" customHeight="1">
      <c r="A34" s="1272"/>
      <c r="B34" s="914" t="s">
        <v>1192</v>
      </c>
      <c r="C34" s="908" t="s">
        <v>2265</v>
      </c>
      <c r="D34" s="907" t="s">
        <v>1210</v>
      </c>
      <c r="E34" s="862">
        <v>890</v>
      </c>
      <c r="F34" s="862">
        <v>86</v>
      </c>
      <c r="G34" s="862">
        <v>139</v>
      </c>
      <c r="H34" s="862">
        <v>9083</v>
      </c>
      <c r="I34" s="862">
        <v>888</v>
      </c>
      <c r="J34" s="862">
        <v>86</v>
      </c>
      <c r="K34" s="862">
        <v>138</v>
      </c>
      <c r="L34" s="862">
        <v>6614</v>
      </c>
      <c r="M34" s="847">
        <f t="shared" si="7"/>
        <v>99.775280898876403</v>
      </c>
      <c r="N34" s="847">
        <f t="shared" si="7"/>
        <v>100</v>
      </c>
      <c r="O34" s="847">
        <f t="shared" si="7"/>
        <v>99.280575539568346</v>
      </c>
      <c r="P34" s="846">
        <f t="shared" si="7"/>
        <v>72.817351095453049</v>
      </c>
    </row>
    <row r="35" spans="1:27" ht="29.25" customHeight="1">
      <c r="A35" s="1272"/>
      <c r="B35" s="913" t="s">
        <v>1193</v>
      </c>
      <c r="C35" s="905" t="s">
        <v>2266</v>
      </c>
      <c r="D35" s="904" t="s">
        <v>1210</v>
      </c>
      <c r="E35" s="819">
        <v>1109</v>
      </c>
      <c r="F35" s="819">
        <v>65</v>
      </c>
      <c r="G35" s="819">
        <v>187</v>
      </c>
      <c r="H35" s="819">
        <v>14425</v>
      </c>
      <c r="I35" s="819">
        <v>1014</v>
      </c>
      <c r="J35" s="819">
        <v>81</v>
      </c>
      <c r="K35" s="819">
        <v>187</v>
      </c>
      <c r="L35" s="819">
        <v>14225</v>
      </c>
      <c r="M35" s="818">
        <f t="shared" si="7"/>
        <v>91.43372407574391</v>
      </c>
      <c r="N35" s="818">
        <f t="shared" si="7"/>
        <v>124.61538461538461</v>
      </c>
      <c r="O35" s="818">
        <f t="shared" si="7"/>
        <v>100</v>
      </c>
      <c r="P35" s="817">
        <f t="shared" si="7"/>
        <v>98.613518197573654</v>
      </c>
    </row>
    <row r="36" spans="1:27" s="852" customFormat="1" ht="17.100000000000001" customHeight="1">
      <c r="A36" s="1270" t="s">
        <v>686</v>
      </c>
      <c r="B36" s="855" t="s">
        <v>564</v>
      </c>
      <c r="C36" s="856"/>
      <c r="D36" s="855"/>
      <c r="E36" s="854">
        <f t="shared" ref="E36:L36" si="10">E37+E38+E39+E40+E41+E42+E43+E44</f>
        <v>5548</v>
      </c>
      <c r="F36" s="854">
        <f t="shared" si="10"/>
        <v>805</v>
      </c>
      <c r="G36" s="854">
        <f t="shared" si="10"/>
        <v>6277</v>
      </c>
      <c r="H36" s="854">
        <f t="shared" si="10"/>
        <v>24900</v>
      </c>
      <c r="I36" s="854">
        <f t="shared" si="10"/>
        <v>6081</v>
      </c>
      <c r="J36" s="854">
        <f t="shared" si="10"/>
        <v>826</v>
      </c>
      <c r="K36" s="854">
        <f t="shared" si="10"/>
        <v>7342</v>
      </c>
      <c r="L36" s="854">
        <f t="shared" si="10"/>
        <v>22843</v>
      </c>
      <c r="M36" s="854">
        <f t="shared" si="7"/>
        <v>109.60706560922856</v>
      </c>
      <c r="N36" s="854">
        <f t="shared" si="7"/>
        <v>102.60869565217391</v>
      </c>
      <c r="O36" s="854">
        <f t="shared" si="7"/>
        <v>116.96670383941374</v>
      </c>
      <c r="P36" s="853">
        <f>L36*100/H36</f>
        <v>91.738955823293168</v>
      </c>
      <c r="Q36" s="804"/>
      <c r="R36" s="804"/>
      <c r="S36" s="804"/>
      <c r="T36" s="804"/>
      <c r="U36" s="804"/>
      <c r="V36" s="804"/>
      <c r="W36" s="804"/>
      <c r="X36" s="804"/>
      <c r="Y36" s="804"/>
      <c r="Z36" s="804"/>
      <c r="AA36" s="804"/>
    </row>
    <row r="37" spans="1:27" ht="21.75" customHeight="1">
      <c r="A37" s="1272"/>
      <c r="B37" s="909" t="s">
        <v>1194</v>
      </c>
      <c r="C37" s="908" t="s">
        <v>1257</v>
      </c>
      <c r="D37" s="1000" t="s">
        <v>1215</v>
      </c>
      <c r="E37" s="862">
        <v>0</v>
      </c>
      <c r="F37" s="862">
        <v>0</v>
      </c>
      <c r="G37" s="862">
        <v>420</v>
      </c>
      <c r="H37" s="862">
        <v>16880</v>
      </c>
      <c r="I37" s="862">
        <v>0</v>
      </c>
      <c r="J37" s="862">
        <v>0</v>
      </c>
      <c r="K37" s="862">
        <v>529</v>
      </c>
      <c r="L37" s="862">
        <v>16143</v>
      </c>
      <c r="M37" s="847"/>
      <c r="N37" s="847">
        <v>0</v>
      </c>
      <c r="O37" s="847">
        <f t="shared" si="7"/>
        <v>125.95238095238095</v>
      </c>
      <c r="P37" s="846">
        <f>L37*100/H37</f>
        <v>95.633886255924168</v>
      </c>
    </row>
    <row r="38" spans="1:27" ht="26.25" customHeight="1">
      <c r="A38" s="1272"/>
      <c r="B38" s="906" t="s">
        <v>1256</v>
      </c>
      <c r="C38" s="905" t="s">
        <v>2267</v>
      </c>
      <c r="D38" s="904" t="s">
        <v>1210</v>
      </c>
      <c r="E38" s="819">
        <v>36</v>
      </c>
      <c r="F38" s="819">
        <v>12</v>
      </c>
      <c r="G38" s="819">
        <v>116</v>
      </c>
      <c r="H38" s="819">
        <v>600</v>
      </c>
      <c r="I38" s="819">
        <v>35</v>
      </c>
      <c r="J38" s="819">
        <v>18</v>
      </c>
      <c r="K38" s="819">
        <v>127</v>
      </c>
      <c r="L38" s="819">
        <v>600</v>
      </c>
      <c r="M38" s="903">
        <f t="shared" ref="M38:N42" si="11">I38*100/E38</f>
        <v>97.222222222222229</v>
      </c>
      <c r="N38" s="818">
        <f t="shared" si="11"/>
        <v>150</v>
      </c>
      <c r="O38" s="818">
        <f t="shared" si="7"/>
        <v>109.48275862068965</v>
      </c>
      <c r="P38" s="817">
        <f>L38*100/H38</f>
        <v>100</v>
      </c>
    </row>
    <row r="39" spans="1:27" ht="21" customHeight="1">
      <c r="A39" s="1272"/>
      <c r="B39" s="822" t="s">
        <v>1255</v>
      </c>
      <c r="C39" s="902" t="s">
        <v>1254</v>
      </c>
      <c r="D39" s="901" t="s">
        <v>1210</v>
      </c>
      <c r="E39" s="819">
        <v>4900</v>
      </c>
      <c r="F39" s="819">
        <v>440</v>
      </c>
      <c r="G39" s="819">
        <v>5020</v>
      </c>
      <c r="H39" s="819">
        <v>0</v>
      </c>
      <c r="I39" s="819">
        <v>5443</v>
      </c>
      <c r="J39" s="819">
        <v>478</v>
      </c>
      <c r="K39" s="819">
        <v>5895</v>
      </c>
      <c r="L39" s="819">
        <v>0</v>
      </c>
      <c r="M39" s="818">
        <f t="shared" si="11"/>
        <v>111.08163265306122</v>
      </c>
      <c r="N39" s="818">
        <f t="shared" si="11"/>
        <v>108.63636363636364</v>
      </c>
      <c r="O39" s="818">
        <f t="shared" si="7"/>
        <v>117.43027888446215</v>
      </c>
      <c r="P39" s="817">
        <v>0</v>
      </c>
    </row>
    <row r="40" spans="1:27" ht="28.5" customHeight="1">
      <c r="A40" s="1272"/>
      <c r="B40" s="822" t="s">
        <v>1253</v>
      </c>
      <c r="C40" s="821" t="s">
        <v>2268</v>
      </c>
      <c r="D40" s="820" t="s">
        <v>1210</v>
      </c>
      <c r="E40" s="818">
        <v>223</v>
      </c>
      <c r="F40" s="818">
        <v>193</v>
      </c>
      <c r="G40" s="818">
        <v>72</v>
      </c>
      <c r="H40" s="818">
        <v>800</v>
      </c>
      <c r="I40" s="818">
        <v>169</v>
      </c>
      <c r="J40" s="818">
        <v>167</v>
      </c>
      <c r="K40" s="818">
        <v>68</v>
      </c>
      <c r="L40" s="818">
        <v>192</v>
      </c>
      <c r="M40" s="818">
        <f t="shared" si="11"/>
        <v>75.784753363228702</v>
      </c>
      <c r="N40" s="818">
        <f t="shared" si="11"/>
        <v>86.52849740932642</v>
      </c>
      <c r="O40" s="818">
        <f t="shared" si="7"/>
        <v>94.444444444444443</v>
      </c>
      <c r="P40" s="817">
        <f>L40*100/H40</f>
        <v>24</v>
      </c>
    </row>
    <row r="41" spans="1:27" ht="21" customHeight="1">
      <c r="A41" s="1272"/>
      <c r="B41" s="822" t="s">
        <v>1252</v>
      </c>
      <c r="C41" s="821" t="s">
        <v>1251</v>
      </c>
      <c r="D41" s="820" t="s">
        <v>1210</v>
      </c>
      <c r="E41" s="818">
        <v>134</v>
      </c>
      <c r="F41" s="818">
        <v>55</v>
      </c>
      <c r="G41" s="818">
        <v>94</v>
      </c>
      <c r="H41" s="818">
        <v>1680</v>
      </c>
      <c r="I41" s="818">
        <v>155</v>
      </c>
      <c r="J41" s="818">
        <v>49</v>
      </c>
      <c r="K41" s="818">
        <v>141</v>
      </c>
      <c r="L41" s="818">
        <v>1680</v>
      </c>
      <c r="M41" s="818">
        <f t="shared" si="11"/>
        <v>115.67164179104478</v>
      </c>
      <c r="N41" s="818">
        <f t="shared" si="11"/>
        <v>89.090909090909093</v>
      </c>
      <c r="O41" s="818">
        <f t="shared" si="7"/>
        <v>150</v>
      </c>
      <c r="P41" s="817">
        <f>L41*100/H41</f>
        <v>100</v>
      </c>
    </row>
    <row r="42" spans="1:27" ht="26.25" customHeight="1">
      <c r="A42" s="1272"/>
      <c r="B42" s="822" t="s">
        <v>1250</v>
      </c>
      <c r="C42" s="821" t="s">
        <v>1249</v>
      </c>
      <c r="D42" s="820" t="s">
        <v>1210</v>
      </c>
      <c r="E42" s="818">
        <v>255</v>
      </c>
      <c r="F42" s="818">
        <v>105</v>
      </c>
      <c r="G42" s="818">
        <v>255</v>
      </c>
      <c r="H42" s="818">
        <v>2400</v>
      </c>
      <c r="I42" s="818">
        <v>279</v>
      </c>
      <c r="J42" s="818">
        <v>114</v>
      </c>
      <c r="K42" s="818">
        <v>279</v>
      </c>
      <c r="L42" s="818">
        <v>2025</v>
      </c>
      <c r="M42" s="818">
        <f t="shared" si="11"/>
        <v>109.41176470588235</v>
      </c>
      <c r="N42" s="818">
        <f t="shared" si="11"/>
        <v>108.57142857142857</v>
      </c>
      <c r="O42" s="818">
        <f t="shared" si="7"/>
        <v>109.41176470588235</v>
      </c>
      <c r="P42" s="817">
        <f>L42*100/H42</f>
        <v>84.375</v>
      </c>
    </row>
    <row r="43" spans="1:27" ht="24" customHeight="1">
      <c r="A43" s="1272"/>
      <c r="B43" s="822" t="s">
        <v>1195</v>
      </c>
      <c r="C43" s="821" t="s">
        <v>1248</v>
      </c>
      <c r="D43" s="820" t="s">
        <v>1210</v>
      </c>
      <c r="E43" s="818">
        <v>0</v>
      </c>
      <c r="F43" s="818">
        <v>0</v>
      </c>
      <c r="G43" s="818">
        <v>204</v>
      </c>
      <c r="H43" s="818">
        <v>1880</v>
      </c>
      <c r="I43" s="818">
        <v>0</v>
      </c>
      <c r="J43" s="818">
        <v>0</v>
      </c>
      <c r="K43" s="818">
        <v>199</v>
      </c>
      <c r="L43" s="818">
        <v>1543</v>
      </c>
      <c r="M43" s="818">
        <v>0</v>
      </c>
      <c r="N43" s="818">
        <v>0</v>
      </c>
      <c r="O43" s="818">
        <f t="shared" si="7"/>
        <v>97.549019607843135</v>
      </c>
      <c r="P43" s="817">
        <f>L43*100/H43</f>
        <v>82.074468085106389</v>
      </c>
    </row>
    <row r="44" spans="1:27" ht="21" customHeight="1">
      <c r="A44" s="1271"/>
      <c r="B44" s="815" t="s">
        <v>1196</v>
      </c>
      <c r="C44" s="814" t="s">
        <v>2269</v>
      </c>
      <c r="D44" s="813" t="s">
        <v>1210</v>
      </c>
      <c r="E44" s="858">
        <v>0</v>
      </c>
      <c r="F44" s="858">
        <v>0</v>
      </c>
      <c r="G44" s="858">
        <v>96</v>
      </c>
      <c r="H44" s="858">
        <v>660</v>
      </c>
      <c r="I44" s="858">
        <v>0</v>
      </c>
      <c r="J44" s="858">
        <v>0</v>
      </c>
      <c r="K44" s="858">
        <v>104</v>
      </c>
      <c r="L44" s="858">
        <v>660</v>
      </c>
      <c r="M44" s="858">
        <v>0</v>
      </c>
      <c r="N44" s="858">
        <v>0</v>
      </c>
      <c r="O44" s="858">
        <f t="shared" si="7"/>
        <v>108.33333333333333</v>
      </c>
      <c r="P44" s="857">
        <f>L44*100/H44</f>
        <v>100</v>
      </c>
    </row>
    <row r="45" spans="1:27" s="852" customFormat="1" ht="17.100000000000001" customHeight="1">
      <c r="A45" s="1274" t="s">
        <v>1247</v>
      </c>
      <c r="B45" s="855" t="s">
        <v>564</v>
      </c>
      <c r="C45" s="856"/>
      <c r="D45" s="855"/>
      <c r="E45" s="854">
        <f t="shared" ref="E45:L45" si="12">E46</f>
        <v>474</v>
      </c>
      <c r="F45" s="854">
        <f t="shared" si="12"/>
        <v>64</v>
      </c>
      <c r="G45" s="854">
        <f t="shared" si="12"/>
        <v>114</v>
      </c>
      <c r="H45" s="854">
        <f t="shared" si="12"/>
        <v>0</v>
      </c>
      <c r="I45" s="854">
        <f t="shared" si="12"/>
        <v>448</v>
      </c>
      <c r="J45" s="854">
        <f t="shared" si="12"/>
        <v>68</v>
      </c>
      <c r="K45" s="854">
        <f t="shared" si="12"/>
        <v>114</v>
      </c>
      <c r="L45" s="854">
        <f t="shared" si="12"/>
        <v>0</v>
      </c>
      <c r="M45" s="854">
        <f t="shared" ref="M45:P60" si="13">I45*100/E45</f>
        <v>94.514767932489448</v>
      </c>
      <c r="N45" s="854">
        <f t="shared" si="13"/>
        <v>106.25</v>
      </c>
      <c r="O45" s="854">
        <f t="shared" si="13"/>
        <v>100</v>
      </c>
      <c r="P45" s="853"/>
      <c r="Q45" s="804"/>
      <c r="R45" s="804"/>
      <c r="S45" s="804"/>
      <c r="T45" s="804"/>
      <c r="U45" s="804"/>
      <c r="V45" s="804"/>
      <c r="W45" s="804"/>
      <c r="X45" s="804"/>
      <c r="Y45" s="804"/>
      <c r="Z45" s="804"/>
      <c r="AA45" s="804"/>
    </row>
    <row r="46" spans="1:27" ht="29.25" customHeight="1" thickBot="1">
      <c r="A46" s="1275"/>
      <c r="B46" s="900" t="s">
        <v>1246</v>
      </c>
      <c r="C46" s="899" t="s">
        <v>2270</v>
      </c>
      <c r="D46" s="898" t="s">
        <v>1245</v>
      </c>
      <c r="E46" s="897">
        <v>474</v>
      </c>
      <c r="F46" s="897">
        <v>64</v>
      </c>
      <c r="G46" s="897">
        <v>114</v>
      </c>
      <c r="H46" s="897">
        <v>0</v>
      </c>
      <c r="I46" s="896">
        <v>448</v>
      </c>
      <c r="J46" s="896">
        <v>68</v>
      </c>
      <c r="K46" s="896">
        <v>114</v>
      </c>
      <c r="L46" s="896">
        <v>0</v>
      </c>
      <c r="M46" s="896">
        <f t="shared" si="13"/>
        <v>94.514767932489448</v>
      </c>
      <c r="N46" s="896">
        <f t="shared" si="13"/>
        <v>106.25</v>
      </c>
      <c r="O46" s="896">
        <f t="shared" si="13"/>
        <v>100</v>
      </c>
      <c r="P46" s="895">
        <v>0</v>
      </c>
    </row>
    <row r="47" spans="1:27" s="852" customFormat="1" ht="17.100000000000001" customHeight="1">
      <c r="A47" s="1272" t="s">
        <v>1244</v>
      </c>
      <c r="B47" s="893" t="s">
        <v>564</v>
      </c>
      <c r="C47" s="894"/>
      <c r="D47" s="893"/>
      <c r="E47" s="880">
        <f t="shared" ref="E47:L47" si="14">E48+E49+E50</f>
        <v>798</v>
      </c>
      <c r="F47" s="880">
        <f t="shared" si="14"/>
        <v>587</v>
      </c>
      <c r="G47" s="880">
        <f t="shared" si="14"/>
        <v>63</v>
      </c>
      <c r="H47" s="880">
        <f t="shared" si="14"/>
        <v>12230</v>
      </c>
      <c r="I47" s="880">
        <f t="shared" si="14"/>
        <v>925</v>
      </c>
      <c r="J47" s="880">
        <f t="shared" si="14"/>
        <v>782</v>
      </c>
      <c r="K47" s="880">
        <f t="shared" si="14"/>
        <v>67</v>
      </c>
      <c r="L47" s="880">
        <f t="shared" si="14"/>
        <v>10097</v>
      </c>
      <c r="M47" s="880">
        <f t="shared" si="13"/>
        <v>115.91478696741855</v>
      </c>
      <c r="N47" s="880">
        <f t="shared" si="13"/>
        <v>133.21976149914821</v>
      </c>
      <c r="O47" s="880">
        <f t="shared" si="13"/>
        <v>106.34920634920636</v>
      </c>
      <c r="P47" s="879">
        <f t="shared" si="13"/>
        <v>82.559280457890438</v>
      </c>
      <c r="Q47" s="816"/>
      <c r="R47" s="816"/>
      <c r="S47" s="816"/>
      <c r="T47" s="816"/>
      <c r="U47" s="816"/>
      <c r="V47" s="804"/>
      <c r="W47" s="804"/>
      <c r="X47" s="804"/>
      <c r="Y47" s="804"/>
      <c r="Z47" s="804"/>
      <c r="AA47" s="804"/>
    </row>
    <row r="48" spans="1:27" ht="24.95" customHeight="1">
      <c r="A48" s="1272"/>
      <c r="B48" s="851" t="s">
        <v>1197</v>
      </c>
      <c r="C48" s="850" t="s">
        <v>2271</v>
      </c>
      <c r="D48" s="849" t="s">
        <v>1212</v>
      </c>
      <c r="E48" s="862">
        <v>620</v>
      </c>
      <c r="F48" s="862">
        <v>470</v>
      </c>
      <c r="G48" s="862">
        <v>27</v>
      </c>
      <c r="H48" s="862">
        <v>6210</v>
      </c>
      <c r="I48" s="847">
        <v>553</v>
      </c>
      <c r="J48" s="847">
        <v>477</v>
      </c>
      <c r="K48" s="847">
        <v>21</v>
      </c>
      <c r="L48" s="847">
        <v>4306</v>
      </c>
      <c r="M48" s="847">
        <f t="shared" si="13"/>
        <v>89.193548387096769</v>
      </c>
      <c r="N48" s="847">
        <f t="shared" si="13"/>
        <v>101.48936170212765</v>
      </c>
      <c r="O48" s="847">
        <f t="shared" si="13"/>
        <v>77.777777777777771</v>
      </c>
      <c r="P48" s="846">
        <f t="shared" si="13"/>
        <v>69.339774557165867</v>
      </c>
      <c r="Q48" s="816"/>
      <c r="R48" s="816"/>
      <c r="S48" s="816"/>
      <c r="T48" s="816"/>
      <c r="U48" s="816"/>
    </row>
    <row r="49" spans="1:27" ht="24.95" customHeight="1">
      <c r="A49" s="1272"/>
      <c r="B49" s="822" t="s">
        <v>1243</v>
      </c>
      <c r="C49" s="821" t="s">
        <v>1242</v>
      </c>
      <c r="D49" s="820" t="s">
        <v>1212</v>
      </c>
      <c r="E49" s="819">
        <v>20</v>
      </c>
      <c r="F49" s="819">
        <v>13</v>
      </c>
      <c r="G49" s="819">
        <v>18</v>
      </c>
      <c r="H49" s="819">
        <v>430</v>
      </c>
      <c r="I49" s="818">
        <v>22</v>
      </c>
      <c r="J49" s="818">
        <v>13</v>
      </c>
      <c r="K49" s="818">
        <v>26</v>
      </c>
      <c r="L49" s="818">
        <v>201</v>
      </c>
      <c r="M49" s="818">
        <f t="shared" si="13"/>
        <v>110</v>
      </c>
      <c r="N49" s="818">
        <f t="shared" si="13"/>
        <v>100</v>
      </c>
      <c r="O49" s="818">
        <f t="shared" si="13"/>
        <v>144.44444444444446</v>
      </c>
      <c r="P49" s="817">
        <f t="shared" si="13"/>
        <v>46.744186046511629</v>
      </c>
    </row>
    <row r="50" spans="1:27" ht="32.25" customHeight="1">
      <c r="A50" s="1271"/>
      <c r="B50" s="815" t="s">
        <v>1241</v>
      </c>
      <c r="C50" s="814" t="s">
        <v>2272</v>
      </c>
      <c r="D50" s="840" t="s">
        <v>1215</v>
      </c>
      <c r="E50" s="812">
        <v>158</v>
      </c>
      <c r="F50" s="812">
        <v>104</v>
      </c>
      <c r="G50" s="812">
        <v>18</v>
      </c>
      <c r="H50" s="812">
        <v>5590</v>
      </c>
      <c r="I50" s="858">
        <v>350</v>
      </c>
      <c r="J50" s="858">
        <v>292</v>
      </c>
      <c r="K50" s="858">
        <v>20</v>
      </c>
      <c r="L50" s="858">
        <v>5590</v>
      </c>
      <c r="M50" s="858">
        <f t="shared" si="13"/>
        <v>221.51898734177215</v>
      </c>
      <c r="N50" s="858">
        <f t="shared" si="13"/>
        <v>280.76923076923077</v>
      </c>
      <c r="O50" s="858">
        <f t="shared" si="13"/>
        <v>111.11111111111111</v>
      </c>
      <c r="P50" s="857">
        <f t="shared" si="13"/>
        <v>100</v>
      </c>
    </row>
    <row r="51" spans="1:27" s="852" customFormat="1" ht="17.100000000000001" customHeight="1">
      <c r="A51" s="1270" t="s">
        <v>1240</v>
      </c>
      <c r="B51" s="855" t="s">
        <v>564</v>
      </c>
      <c r="C51" s="856"/>
      <c r="D51" s="855"/>
      <c r="E51" s="854">
        <f t="shared" ref="E51:L51" si="15">E52+E53+E54+E55</f>
        <v>4348</v>
      </c>
      <c r="F51" s="854">
        <f t="shared" si="15"/>
        <v>1313</v>
      </c>
      <c r="G51" s="854">
        <f t="shared" si="15"/>
        <v>1550</v>
      </c>
      <c r="H51" s="854">
        <f t="shared" si="15"/>
        <v>4834</v>
      </c>
      <c r="I51" s="854">
        <f t="shared" si="15"/>
        <v>4591</v>
      </c>
      <c r="J51" s="854">
        <f t="shared" si="15"/>
        <v>1362</v>
      </c>
      <c r="K51" s="854">
        <f t="shared" si="15"/>
        <v>1838</v>
      </c>
      <c r="L51" s="854">
        <f t="shared" si="15"/>
        <v>3691</v>
      </c>
      <c r="M51" s="854">
        <f t="shared" si="13"/>
        <v>105.58877644894204</v>
      </c>
      <c r="N51" s="854">
        <f t="shared" si="13"/>
        <v>103.73191165270373</v>
      </c>
      <c r="O51" s="854">
        <f t="shared" si="13"/>
        <v>118.58064516129032</v>
      </c>
      <c r="P51" s="853">
        <f t="shared" si="13"/>
        <v>76.354985519238724</v>
      </c>
      <c r="Q51" s="804"/>
      <c r="R51" s="804"/>
      <c r="S51" s="804"/>
      <c r="T51" s="804"/>
      <c r="U51" s="804"/>
      <c r="V51" s="804"/>
      <c r="W51" s="804"/>
      <c r="X51" s="804"/>
      <c r="Y51" s="804"/>
      <c r="Z51" s="804"/>
      <c r="AA51" s="804"/>
    </row>
    <row r="52" spans="1:27" ht="24.95" customHeight="1">
      <c r="A52" s="1272"/>
      <c r="B52" s="851" t="s">
        <v>1198</v>
      </c>
      <c r="C52" s="850" t="s">
        <v>1239</v>
      </c>
      <c r="D52" s="840" t="s">
        <v>1215</v>
      </c>
      <c r="E52" s="862">
        <v>2813</v>
      </c>
      <c r="F52" s="862">
        <v>488</v>
      </c>
      <c r="G52" s="862">
        <v>1195</v>
      </c>
      <c r="H52" s="862">
        <v>2480</v>
      </c>
      <c r="I52" s="862">
        <v>3050</v>
      </c>
      <c r="J52" s="862">
        <v>543</v>
      </c>
      <c r="K52" s="862">
        <v>1434</v>
      </c>
      <c r="L52" s="862">
        <v>2157</v>
      </c>
      <c r="M52" s="847">
        <f t="shared" si="13"/>
        <v>108.42516885886954</v>
      </c>
      <c r="N52" s="847">
        <f t="shared" si="13"/>
        <v>111.27049180327869</v>
      </c>
      <c r="O52" s="847">
        <f t="shared" si="13"/>
        <v>120</v>
      </c>
      <c r="P52" s="846">
        <f t="shared" si="13"/>
        <v>86.975806451612897</v>
      </c>
    </row>
    <row r="53" spans="1:27" ht="30" customHeight="1">
      <c r="A53" s="1272"/>
      <c r="B53" s="822" t="s">
        <v>1199</v>
      </c>
      <c r="C53" s="821" t="s">
        <v>2273</v>
      </c>
      <c r="D53" s="840" t="s">
        <v>1215</v>
      </c>
      <c r="E53" s="819">
        <v>1355</v>
      </c>
      <c r="F53" s="819">
        <v>665</v>
      </c>
      <c r="G53" s="819">
        <v>308</v>
      </c>
      <c r="H53" s="819">
        <v>904</v>
      </c>
      <c r="I53" s="819">
        <v>1402</v>
      </c>
      <c r="J53" s="819">
        <v>720</v>
      </c>
      <c r="K53" s="819">
        <v>351</v>
      </c>
      <c r="L53" s="819">
        <v>615</v>
      </c>
      <c r="M53" s="818">
        <f t="shared" si="13"/>
        <v>103.46863468634686</v>
      </c>
      <c r="N53" s="818">
        <f t="shared" si="13"/>
        <v>108.27067669172932</v>
      </c>
      <c r="O53" s="818">
        <f t="shared" si="13"/>
        <v>113.96103896103897</v>
      </c>
      <c r="P53" s="817">
        <f t="shared" si="13"/>
        <v>68.030973451327441</v>
      </c>
    </row>
    <row r="54" spans="1:27" ht="33.75" customHeight="1">
      <c r="A54" s="1272"/>
      <c r="B54" s="822" t="s">
        <v>1200</v>
      </c>
      <c r="C54" s="821" t="s">
        <v>2274</v>
      </c>
      <c r="D54" s="840" t="s">
        <v>1215</v>
      </c>
      <c r="E54" s="819">
        <v>135</v>
      </c>
      <c r="F54" s="819">
        <v>115</v>
      </c>
      <c r="G54" s="819">
        <v>45</v>
      </c>
      <c r="H54" s="819">
        <v>950</v>
      </c>
      <c r="I54" s="819">
        <v>121</v>
      </c>
      <c r="J54" s="819">
        <v>81</v>
      </c>
      <c r="K54" s="819">
        <v>51</v>
      </c>
      <c r="L54" s="819">
        <v>805</v>
      </c>
      <c r="M54" s="818">
        <f t="shared" si="13"/>
        <v>89.629629629629633</v>
      </c>
      <c r="N54" s="818">
        <f t="shared" si="13"/>
        <v>70.434782608695656</v>
      </c>
      <c r="O54" s="818">
        <f t="shared" si="13"/>
        <v>113.33333333333333</v>
      </c>
      <c r="P54" s="817">
        <f t="shared" si="13"/>
        <v>84.736842105263165</v>
      </c>
    </row>
    <row r="55" spans="1:27" ht="24.95" customHeight="1">
      <c r="A55" s="1271"/>
      <c r="B55" s="815" t="s">
        <v>1238</v>
      </c>
      <c r="C55" s="814" t="s">
        <v>2275</v>
      </c>
      <c r="D55" s="840" t="s">
        <v>1215</v>
      </c>
      <c r="E55" s="812">
        <v>45</v>
      </c>
      <c r="F55" s="812">
        <v>45</v>
      </c>
      <c r="G55" s="812">
        <v>2</v>
      </c>
      <c r="H55" s="812">
        <v>500</v>
      </c>
      <c r="I55" s="812">
        <v>18</v>
      </c>
      <c r="J55" s="812">
        <v>18</v>
      </c>
      <c r="K55" s="812">
        <v>2</v>
      </c>
      <c r="L55" s="812">
        <v>114</v>
      </c>
      <c r="M55" s="858">
        <f t="shared" si="13"/>
        <v>40</v>
      </c>
      <c r="N55" s="858">
        <f t="shared" si="13"/>
        <v>40</v>
      </c>
      <c r="O55" s="858">
        <f t="shared" si="13"/>
        <v>100</v>
      </c>
      <c r="P55" s="857">
        <f t="shared" si="13"/>
        <v>22.8</v>
      </c>
    </row>
    <row r="56" spans="1:27" s="852" customFormat="1" ht="17.100000000000001" customHeight="1">
      <c r="A56" s="1270" t="s">
        <v>1237</v>
      </c>
      <c r="B56" s="855" t="s">
        <v>564</v>
      </c>
      <c r="C56" s="856"/>
      <c r="D56" s="855"/>
      <c r="E56" s="854">
        <f t="shared" ref="E56:L56" si="16">E57</f>
        <v>60</v>
      </c>
      <c r="F56" s="854">
        <f t="shared" si="16"/>
        <v>60</v>
      </c>
      <c r="G56" s="854">
        <f t="shared" si="16"/>
        <v>1258</v>
      </c>
      <c r="H56" s="854">
        <f t="shared" si="16"/>
        <v>14260</v>
      </c>
      <c r="I56" s="854">
        <f t="shared" si="16"/>
        <v>56</v>
      </c>
      <c r="J56" s="854">
        <f t="shared" si="16"/>
        <v>56</v>
      </c>
      <c r="K56" s="854">
        <f t="shared" si="16"/>
        <v>1346</v>
      </c>
      <c r="L56" s="854">
        <f t="shared" si="16"/>
        <v>14213</v>
      </c>
      <c r="M56" s="854">
        <v>0</v>
      </c>
      <c r="N56" s="854">
        <v>0</v>
      </c>
      <c r="O56" s="854">
        <f t="shared" si="13"/>
        <v>106.9952305246423</v>
      </c>
      <c r="P56" s="853">
        <f t="shared" si="13"/>
        <v>99.670406732117812</v>
      </c>
      <c r="Q56" s="804"/>
      <c r="R56" s="804"/>
      <c r="S56" s="804"/>
      <c r="T56" s="804"/>
      <c r="U56" s="804"/>
      <c r="V56" s="804"/>
      <c r="W56" s="804"/>
      <c r="X56" s="804"/>
      <c r="Y56" s="804"/>
      <c r="Z56" s="804"/>
      <c r="AA56" s="804"/>
    </row>
    <row r="57" spans="1:27" ht="31.5" customHeight="1">
      <c r="A57" s="1271"/>
      <c r="B57" s="873" t="s">
        <v>1201</v>
      </c>
      <c r="C57" s="872" t="s">
        <v>1236</v>
      </c>
      <c r="D57" s="840" t="s">
        <v>1215</v>
      </c>
      <c r="E57" s="865">
        <v>60</v>
      </c>
      <c r="F57" s="865">
        <v>60</v>
      </c>
      <c r="G57" s="865">
        <v>1258</v>
      </c>
      <c r="H57" s="865">
        <v>14260</v>
      </c>
      <c r="I57" s="865">
        <v>56</v>
      </c>
      <c r="J57" s="865">
        <v>56</v>
      </c>
      <c r="K57" s="865">
        <v>1346</v>
      </c>
      <c r="L57" s="865">
        <v>14213</v>
      </c>
      <c r="M57" s="864">
        <v>0</v>
      </c>
      <c r="N57" s="864">
        <v>0</v>
      </c>
      <c r="O57" s="864">
        <f t="shared" si="13"/>
        <v>106.9952305246423</v>
      </c>
      <c r="P57" s="863">
        <f t="shared" si="13"/>
        <v>99.670406732117812</v>
      </c>
    </row>
    <row r="58" spans="1:27" s="852" customFormat="1" ht="20.25" customHeight="1">
      <c r="A58" s="1270" t="s">
        <v>1235</v>
      </c>
      <c r="B58" s="855" t="s">
        <v>564</v>
      </c>
      <c r="C58" s="856"/>
      <c r="D58" s="855"/>
      <c r="E58" s="854">
        <f t="shared" ref="E58:L58" si="17">E59+E60+E61+E62</f>
        <v>774</v>
      </c>
      <c r="F58" s="854">
        <f t="shared" si="17"/>
        <v>374</v>
      </c>
      <c r="G58" s="854">
        <f t="shared" si="17"/>
        <v>114</v>
      </c>
      <c r="H58" s="854">
        <f t="shared" si="17"/>
        <v>25636</v>
      </c>
      <c r="I58" s="854">
        <f t="shared" si="17"/>
        <v>841</v>
      </c>
      <c r="J58" s="854">
        <f t="shared" si="17"/>
        <v>404</v>
      </c>
      <c r="K58" s="854">
        <f t="shared" si="17"/>
        <v>117</v>
      </c>
      <c r="L58" s="854">
        <f t="shared" si="17"/>
        <v>20063</v>
      </c>
      <c r="M58" s="854">
        <f t="shared" ref="M58:P73" si="18">I58*100/E58</f>
        <v>108.65633074935401</v>
      </c>
      <c r="N58" s="854">
        <f t="shared" si="18"/>
        <v>108.02139037433155</v>
      </c>
      <c r="O58" s="854">
        <f t="shared" si="13"/>
        <v>102.63157894736842</v>
      </c>
      <c r="P58" s="853">
        <f t="shared" si="13"/>
        <v>78.261039163676074</v>
      </c>
      <c r="Q58" s="804"/>
      <c r="R58" s="804"/>
      <c r="S58" s="804"/>
      <c r="T58" s="804"/>
      <c r="U58" s="804"/>
      <c r="V58" s="804"/>
      <c r="W58" s="804"/>
      <c r="X58" s="804"/>
      <c r="Y58" s="804"/>
      <c r="Z58" s="804"/>
      <c r="AA58" s="804"/>
    </row>
    <row r="59" spans="1:27" ht="31.5" customHeight="1">
      <c r="A59" s="1272"/>
      <c r="B59" s="851" t="s">
        <v>1202</v>
      </c>
      <c r="C59" s="850" t="s">
        <v>1234</v>
      </c>
      <c r="D59" s="849" t="s">
        <v>1227</v>
      </c>
      <c r="E59" s="862">
        <v>332</v>
      </c>
      <c r="F59" s="862">
        <v>71</v>
      </c>
      <c r="G59" s="862">
        <v>74</v>
      </c>
      <c r="H59" s="862">
        <v>9450</v>
      </c>
      <c r="I59" s="862">
        <v>354</v>
      </c>
      <c r="J59" s="862">
        <v>72</v>
      </c>
      <c r="K59" s="862">
        <v>76</v>
      </c>
      <c r="L59" s="862">
        <v>6200</v>
      </c>
      <c r="M59" s="847">
        <f t="shared" si="18"/>
        <v>106.62650602409639</v>
      </c>
      <c r="N59" s="847">
        <f t="shared" si="18"/>
        <v>101.40845070422536</v>
      </c>
      <c r="O59" s="847">
        <f t="shared" si="13"/>
        <v>102.70270270270271</v>
      </c>
      <c r="P59" s="846">
        <f t="shared" si="13"/>
        <v>65.608465608465607</v>
      </c>
    </row>
    <row r="60" spans="1:27" ht="29.25" customHeight="1">
      <c r="A60" s="1272"/>
      <c r="B60" s="822" t="s">
        <v>1233</v>
      </c>
      <c r="C60" s="821" t="s">
        <v>2276</v>
      </c>
      <c r="D60" s="820" t="s">
        <v>1227</v>
      </c>
      <c r="E60" s="839">
        <v>154</v>
      </c>
      <c r="F60" s="839">
        <v>74</v>
      </c>
      <c r="G60" s="839">
        <v>23</v>
      </c>
      <c r="H60" s="839">
        <v>13336</v>
      </c>
      <c r="I60" s="839">
        <v>166</v>
      </c>
      <c r="J60" s="839">
        <v>76</v>
      </c>
      <c r="K60" s="839">
        <v>24</v>
      </c>
      <c r="L60" s="839">
        <v>11507</v>
      </c>
      <c r="M60" s="818">
        <f t="shared" si="18"/>
        <v>107.79220779220779</v>
      </c>
      <c r="N60" s="818">
        <f t="shared" si="18"/>
        <v>102.70270270270271</v>
      </c>
      <c r="O60" s="818">
        <f t="shared" si="13"/>
        <v>104.34782608695652</v>
      </c>
      <c r="P60" s="817">
        <f t="shared" si="13"/>
        <v>86.285242951409714</v>
      </c>
    </row>
    <row r="61" spans="1:27" ht="31.5" customHeight="1">
      <c r="A61" s="1272"/>
      <c r="B61" s="822" t="s">
        <v>1203</v>
      </c>
      <c r="C61" s="821" t="s">
        <v>2277</v>
      </c>
      <c r="D61" s="820" t="s">
        <v>1210</v>
      </c>
      <c r="E61" s="819">
        <v>180</v>
      </c>
      <c r="F61" s="819">
        <v>180</v>
      </c>
      <c r="G61" s="819">
        <v>5</v>
      </c>
      <c r="H61" s="819">
        <v>1850</v>
      </c>
      <c r="I61" s="819">
        <v>206</v>
      </c>
      <c r="J61" s="819">
        <v>206</v>
      </c>
      <c r="K61" s="819">
        <v>5</v>
      </c>
      <c r="L61" s="819">
        <v>1580</v>
      </c>
      <c r="M61" s="818">
        <f t="shared" si="18"/>
        <v>114.44444444444444</v>
      </c>
      <c r="N61" s="818">
        <f t="shared" si="18"/>
        <v>114.44444444444444</v>
      </c>
      <c r="O61" s="818">
        <f t="shared" si="18"/>
        <v>100</v>
      </c>
      <c r="P61" s="817">
        <f t="shared" si="18"/>
        <v>85.405405405405403</v>
      </c>
    </row>
    <row r="62" spans="1:27" ht="22.5" customHeight="1" thickBot="1">
      <c r="A62" s="1273"/>
      <c r="B62" s="888" t="s">
        <v>1204</v>
      </c>
      <c r="C62" s="887" t="s">
        <v>2278</v>
      </c>
      <c r="D62" s="886" t="s">
        <v>1227</v>
      </c>
      <c r="E62" s="885">
        <v>108</v>
      </c>
      <c r="F62" s="885">
        <v>49</v>
      </c>
      <c r="G62" s="885">
        <v>12</v>
      </c>
      <c r="H62" s="885">
        <v>1000</v>
      </c>
      <c r="I62" s="885">
        <v>115</v>
      </c>
      <c r="J62" s="885">
        <v>50</v>
      </c>
      <c r="K62" s="885">
        <v>12</v>
      </c>
      <c r="L62" s="885">
        <v>776</v>
      </c>
      <c r="M62" s="884">
        <f t="shared" si="18"/>
        <v>106.48148148148148</v>
      </c>
      <c r="N62" s="884">
        <f t="shared" si="18"/>
        <v>102.04081632653062</v>
      </c>
      <c r="O62" s="884">
        <f t="shared" si="18"/>
        <v>100</v>
      </c>
      <c r="P62" s="883">
        <f t="shared" si="18"/>
        <v>77.599999999999994</v>
      </c>
    </row>
    <row r="63" spans="1:27" s="852" customFormat="1" ht="18.75" customHeight="1">
      <c r="A63" s="1277" t="s">
        <v>1232</v>
      </c>
      <c r="B63" s="881" t="s">
        <v>564</v>
      </c>
      <c r="C63" s="882"/>
      <c r="D63" s="881"/>
      <c r="E63" s="880">
        <f t="shared" ref="E63:L63" si="19">E64+E65</f>
        <v>9680</v>
      </c>
      <c r="F63" s="880">
        <f t="shared" si="19"/>
        <v>6</v>
      </c>
      <c r="G63" s="880">
        <f t="shared" si="19"/>
        <v>680</v>
      </c>
      <c r="H63" s="880">
        <f t="shared" si="19"/>
        <v>25200</v>
      </c>
      <c r="I63" s="880">
        <f t="shared" si="19"/>
        <v>9857</v>
      </c>
      <c r="J63" s="880">
        <f t="shared" si="19"/>
        <v>11</v>
      </c>
      <c r="K63" s="880">
        <f t="shared" si="19"/>
        <v>705</v>
      </c>
      <c r="L63" s="880">
        <f t="shared" si="19"/>
        <v>25146</v>
      </c>
      <c r="M63" s="880">
        <f t="shared" si="18"/>
        <v>101.82851239669421</v>
      </c>
      <c r="N63" s="880">
        <f t="shared" si="18"/>
        <v>183.33333333333334</v>
      </c>
      <c r="O63" s="880">
        <f t="shared" si="18"/>
        <v>103.67647058823529</v>
      </c>
      <c r="P63" s="879">
        <f t="shared" si="18"/>
        <v>99.785714285714292</v>
      </c>
      <c r="Q63" s="804"/>
      <c r="R63" s="804"/>
      <c r="S63" s="804"/>
      <c r="T63" s="804"/>
      <c r="U63" s="804"/>
      <c r="V63" s="804"/>
      <c r="W63" s="804"/>
      <c r="X63" s="804"/>
      <c r="Y63" s="804"/>
      <c r="Z63" s="804"/>
      <c r="AA63" s="804"/>
    </row>
    <row r="64" spans="1:27" ht="21.75" customHeight="1">
      <c r="A64" s="1277"/>
      <c r="B64" s="878" t="s">
        <v>1205</v>
      </c>
      <c r="C64" s="877" t="s">
        <v>2279</v>
      </c>
      <c r="D64" s="1001" t="s">
        <v>2280</v>
      </c>
      <c r="E64" s="847">
        <v>1280</v>
      </c>
      <c r="F64" s="847">
        <v>6</v>
      </c>
      <c r="G64" s="847">
        <v>440</v>
      </c>
      <c r="H64" s="847">
        <v>0</v>
      </c>
      <c r="I64" s="847">
        <v>1265</v>
      </c>
      <c r="J64" s="847">
        <v>11</v>
      </c>
      <c r="K64" s="847">
        <v>460</v>
      </c>
      <c r="L64" s="847">
        <v>0</v>
      </c>
      <c r="M64" s="847">
        <f t="shared" si="18"/>
        <v>98.828125</v>
      </c>
      <c r="N64" s="847">
        <f t="shared" si="18"/>
        <v>183.33333333333334</v>
      </c>
      <c r="O64" s="847">
        <f t="shared" si="18"/>
        <v>104.54545454545455</v>
      </c>
      <c r="P64" s="846">
        <v>0</v>
      </c>
    </row>
    <row r="65" spans="1:27" ht="17.100000000000001" customHeight="1">
      <c r="A65" s="1279"/>
      <c r="B65" s="815" t="s">
        <v>1206</v>
      </c>
      <c r="C65" s="814" t="s">
        <v>2281</v>
      </c>
      <c r="D65" s="876" t="s">
        <v>1231</v>
      </c>
      <c r="E65" s="858">
        <v>8400</v>
      </c>
      <c r="F65" s="858">
        <v>0</v>
      </c>
      <c r="G65" s="858">
        <v>240</v>
      </c>
      <c r="H65" s="858">
        <v>25200</v>
      </c>
      <c r="I65" s="858">
        <v>8592</v>
      </c>
      <c r="J65" s="858">
        <v>0</v>
      </c>
      <c r="K65" s="858">
        <v>245</v>
      </c>
      <c r="L65" s="858">
        <v>25146</v>
      </c>
      <c r="M65" s="858">
        <f t="shared" si="18"/>
        <v>102.28571428571429</v>
      </c>
      <c r="N65" s="858">
        <v>0</v>
      </c>
      <c r="O65" s="858">
        <f t="shared" si="18"/>
        <v>102.08333333333333</v>
      </c>
      <c r="P65" s="857">
        <f>L65*100/H65</f>
        <v>99.785714285714292</v>
      </c>
    </row>
    <row r="66" spans="1:27" s="852" customFormat="1" ht="15" customHeight="1">
      <c r="A66" s="1276" t="s">
        <v>1230</v>
      </c>
      <c r="B66" s="869" t="s">
        <v>564</v>
      </c>
      <c r="C66" s="870"/>
      <c r="D66" s="869"/>
      <c r="E66" s="854">
        <f t="shared" ref="E66:L66" si="20">E67+E68</f>
        <v>4036</v>
      </c>
      <c r="F66" s="854">
        <f t="shared" si="20"/>
        <v>636</v>
      </c>
      <c r="G66" s="854">
        <f t="shared" si="20"/>
        <v>1002</v>
      </c>
      <c r="H66" s="854">
        <f t="shared" si="20"/>
        <v>147394</v>
      </c>
      <c r="I66" s="854">
        <f t="shared" si="20"/>
        <v>4228</v>
      </c>
      <c r="J66" s="854">
        <f t="shared" si="20"/>
        <v>718</v>
      </c>
      <c r="K66" s="854">
        <f t="shared" si="20"/>
        <v>1072</v>
      </c>
      <c r="L66" s="854">
        <f t="shared" si="20"/>
        <v>146292</v>
      </c>
      <c r="M66" s="854">
        <f t="shared" si="18"/>
        <v>104.75718533201189</v>
      </c>
      <c r="N66" s="854">
        <f t="shared" si="18"/>
        <v>112.89308176100629</v>
      </c>
      <c r="O66" s="854">
        <f t="shared" si="18"/>
        <v>106.98602794411178</v>
      </c>
      <c r="P66" s="853">
        <f>L66*100/H66</f>
        <v>99.252344057424324</v>
      </c>
      <c r="Q66" s="804"/>
      <c r="R66" s="804"/>
      <c r="S66" s="804"/>
      <c r="T66" s="804"/>
      <c r="U66" s="804"/>
      <c r="V66" s="804"/>
      <c r="W66" s="804"/>
      <c r="X66" s="804"/>
      <c r="Y66" s="804"/>
      <c r="Z66" s="804"/>
      <c r="AA66" s="804"/>
    </row>
    <row r="67" spans="1:27" ht="14.25" customHeight="1">
      <c r="A67" s="1277"/>
      <c r="B67" s="851" t="s">
        <v>2282</v>
      </c>
      <c r="C67" s="875" t="s">
        <v>2283</v>
      </c>
      <c r="D67" s="840" t="s">
        <v>1210</v>
      </c>
      <c r="E67" s="862">
        <v>4000</v>
      </c>
      <c r="F67" s="862">
        <v>600</v>
      </c>
      <c r="G67" s="862">
        <v>1000</v>
      </c>
      <c r="H67" s="862">
        <v>146754</v>
      </c>
      <c r="I67" s="847">
        <v>4202</v>
      </c>
      <c r="J67" s="847">
        <v>700</v>
      </c>
      <c r="K67" s="847">
        <v>1070</v>
      </c>
      <c r="L67" s="847">
        <v>146122</v>
      </c>
      <c r="M67" s="847">
        <f t="shared" si="18"/>
        <v>105.05</v>
      </c>
      <c r="N67" s="847">
        <v>36.111111111111114</v>
      </c>
      <c r="O67" s="847">
        <v>50</v>
      </c>
      <c r="P67" s="846">
        <v>51</v>
      </c>
    </row>
    <row r="68" spans="1:27" ht="13.5" customHeight="1">
      <c r="A68" s="1279"/>
      <c r="B68" s="815" t="s">
        <v>2284</v>
      </c>
      <c r="C68" s="874" t="s">
        <v>2285</v>
      </c>
      <c r="D68" s="859" t="s">
        <v>1215</v>
      </c>
      <c r="E68" s="812">
        <v>36</v>
      </c>
      <c r="F68" s="812">
        <v>36</v>
      </c>
      <c r="G68" s="812">
        <v>2</v>
      </c>
      <c r="H68" s="812">
        <v>640</v>
      </c>
      <c r="I68" s="812">
        <v>26</v>
      </c>
      <c r="J68" s="812">
        <v>18</v>
      </c>
      <c r="K68" s="812">
        <v>2</v>
      </c>
      <c r="L68" s="812">
        <v>170</v>
      </c>
      <c r="M68" s="858">
        <f t="shared" si="18"/>
        <v>72.222222222222229</v>
      </c>
      <c r="N68" s="858">
        <f t="shared" si="18"/>
        <v>50</v>
      </c>
      <c r="O68" s="858">
        <f t="shared" si="18"/>
        <v>100</v>
      </c>
      <c r="P68" s="857">
        <f t="shared" si="18"/>
        <v>26.5625</v>
      </c>
    </row>
    <row r="69" spans="1:27" s="852" customFormat="1" ht="17.100000000000001" hidden="1" customHeight="1">
      <c r="A69" s="1282" t="s">
        <v>1229</v>
      </c>
      <c r="B69" s="855" t="s">
        <v>564</v>
      </c>
      <c r="C69" s="856"/>
      <c r="D69" s="855"/>
      <c r="E69" s="854">
        <f t="shared" ref="E69:L69" si="21">E70</f>
        <v>0</v>
      </c>
      <c r="F69" s="854">
        <f t="shared" si="21"/>
        <v>0</v>
      </c>
      <c r="G69" s="854">
        <f t="shared" si="21"/>
        <v>0</v>
      </c>
      <c r="H69" s="854">
        <f t="shared" si="21"/>
        <v>0</v>
      </c>
      <c r="I69" s="854">
        <f t="shared" si="21"/>
        <v>0</v>
      </c>
      <c r="J69" s="854">
        <f t="shared" si="21"/>
        <v>0</v>
      </c>
      <c r="K69" s="854">
        <f t="shared" si="21"/>
        <v>0</v>
      </c>
      <c r="L69" s="854">
        <f t="shared" si="21"/>
        <v>0</v>
      </c>
      <c r="M69" s="854" t="e">
        <f t="shared" si="18"/>
        <v>#DIV/0!</v>
      </c>
      <c r="N69" s="854" t="e">
        <f t="shared" si="18"/>
        <v>#DIV/0!</v>
      </c>
      <c r="O69" s="854" t="e">
        <f t="shared" si="18"/>
        <v>#DIV/0!</v>
      </c>
      <c r="P69" s="853" t="e">
        <f t="shared" si="18"/>
        <v>#DIV/0!</v>
      </c>
      <c r="Q69" s="804"/>
      <c r="R69" s="804"/>
      <c r="S69" s="804"/>
      <c r="T69" s="804"/>
      <c r="U69" s="804"/>
      <c r="V69" s="804"/>
      <c r="W69" s="804"/>
      <c r="X69" s="804"/>
      <c r="Y69" s="804"/>
      <c r="Z69" s="804"/>
      <c r="AA69" s="804"/>
    </row>
    <row r="70" spans="1:27" ht="17.100000000000001" hidden="1" customHeight="1">
      <c r="A70" s="1283"/>
      <c r="B70" s="873" t="s">
        <v>1207</v>
      </c>
      <c r="C70" s="872" t="s">
        <v>1228</v>
      </c>
      <c r="D70" s="871" t="s">
        <v>1227</v>
      </c>
      <c r="E70" s="865">
        <v>0</v>
      </c>
      <c r="F70" s="865">
        <v>0</v>
      </c>
      <c r="G70" s="865">
        <v>0</v>
      </c>
      <c r="H70" s="865">
        <v>0</v>
      </c>
      <c r="I70" s="864">
        <v>0</v>
      </c>
      <c r="J70" s="864">
        <v>0</v>
      </c>
      <c r="K70" s="864">
        <v>0</v>
      </c>
      <c r="L70" s="864">
        <v>0</v>
      </c>
      <c r="M70" s="864" t="e">
        <f t="shared" si="18"/>
        <v>#DIV/0!</v>
      </c>
      <c r="N70" s="864" t="e">
        <f t="shared" si="18"/>
        <v>#DIV/0!</v>
      </c>
      <c r="O70" s="864" t="e">
        <f t="shared" si="18"/>
        <v>#DIV/0!</v>
      </c>
      <c r="P70" s="863" t="e">
        <f t="shared" si="18"/>
        <v>#DIV/0!</v>
      </c>
    </row>
    <row r="71" spans="1:27" ht="17.100000000000001" customHeight="1">
      <c r="A71" s="1276" t="s">
        <v>1226</v>
      </c>
      <c r="B71" s="869" t="s">
        <v>7</v>
      </c>
      <c r="C71" s="870"/>
      <c r="D71" s="869"/>
      <c r="E71" s="854">
        <f t="shared" ref="E71:L71" si="22">E72</f>
        <v>500</v>
      </c>
      <c r="F71" s="854">
        <f t="shared" si="22"/>
        <v>500</v>
      </c>
      <c r="G71" s="854">
        <f t="shared" si="22"/>
        <v>2</v>
      </c>
      <c r="H71" s="854">
        <f t="shared" si="22"/>
        <v>2000</v>
      </c>
      <c r="I71" s="854">
        <f t="shared" si="22"/>
        <v>556</v>
      </c>
      <c r="J71" s="854">
        <f t="shared" si="22"/>
        <v>556</v>
      </c>
      <c r="K71" s="854">
        <f t="shared" si="22"/>
        <v>2</v>
      </c>
      <c r="L71" s="854">
        <f t="shared" si="22"/>
        <v>2000</v>
      </c>
      <c r="M71" s="854">
        <f t="shared" si="18"/>
        <v>111.2</v>
      </c>
      <c r="N71" s="854">
        <f t="shared" si="18"/>
        <v>111.2</v>
      </c>
      <c r="O71" s="854">
        <f t="shared" si="18"/>
        <v>100</v>
      </c>
      <c r="P71" s="853">
        <f t="shared" si="18"/>
        <v>100</v>
      </c>
    </row>
    <row r="72" spans="1:27" ht="25.5" customHeight="1">
      <c r="A72" s="1279"/>
      <c r="B72" s="868" t="s">
        <v>1208</v>
      </c>
      <c r="C72" s="867" t="s">
        <v>2286</v>
      </c>
      <c r="D72" s="866" t="s">
        <v>1210</v>
      </c>
      <c r="E72" s="865">
        <v>500</v>
      </c>
      <c r="F72" s="865">
        <v>500</v>
      </c>
      <c r="G72" s="865">
        <v>2</v>
      </c>
      <c r="H72" s="865">
        <v>2000</v>
      </c>
      <c r="I72" s="865">
        <v>556</v>
      </c>
      <c r="J72" s="865">
        <v>556</v>
      </c>
      <c r="K72" s="865">
        <v>2</v>
      </c>
      <c r="L72" s="865">
        <v>2000</v>
      </c>
      <c r="M72" s="864">
        <f t="shared" si="18"/>
        <v>111.2</v>
      </c>
      <c r="N72" s="864">
        <f t="shared" si="18"/>
        <v>111.2</v>
      </c>
      <c r="O72" s="864">
        <f t="shared" si="18"/>
        <v>100</v>
      </c>
      <c r="P72" s="863">
        <f t="shared" si="18"/>
        <v>100</v>
      </c>
    </row>
    <row r="73" spans="1:27" s="852" customFormat="1" ht="17.100000000000001" customHeight="1">
      <c r="A73" s="1276" t="s">
        <v>1225</v>
      </c>
      <c r="B73" s="855" t="s">
        <v>564</v>
      </c>
      <c r="C73" s="856"/>
      <c r="D73" s="855"/>
      <c r="E73" s="854">
        <f t="shared" ref="E73:L73" si="23">E74+E75</f>
        <v>5</v>
      </c>
      <c r="F73" s="854">
        <f t="shared" si="23"/>
        <v>5</v>
      </c>
      <c r="G73" s="854">
        <f t="shared" si="23"/>
        <v>1</v>
      </c>
      <c r="H73" s="854">
        <f t="shared" si="23"/>
        <v>19716</v>
      </c>
      <c r="I73" s="854">
        <f t="shared" si="23"/>
        <v>13</v>
      </c>
      <c r="J73" s="854">
        <f t="shared" si="23"/>
        <v>13</v>
      </c>
      <c r="K73" s="854">
        <f t="shared" si="23"/>
        <v>1</v>
      </c>
      <c r="L73" s="854">
        <f t="shared" si="23"/>
        <v>19716</v>
      </c>
      <c r="M73" s="854">
        <f t="shared" si="18"/>
        <v>260</v>
      </c>
      <c r="N73" s="854">
        <v>100</v>
      </c>
      <c r="O73" s="854">
        <v>100</v>
      </c>
      <c r="P73" s="853">
        <v>100</v>
      </c>
      <c r="Q73" s="804"/>
      <c r="R73" s="804"/>
      <c r="S73" s="804"/>
      <c r="T73" s="804"/>
      <c r="U73" s="804"/>
      <c r="V73" s="804"/>
      <c r="W73" s="804"/>
      <c r="X73" s="804"/>
      <c r="Y73" s="804"/>
      <c r="Z73" s="804"/>
      <c r="AA73" s="804"/>
    </row>
    <row r="74" spans="1:27" ht="17.100000000000001" customHeight="1">
      <c r="A74" s="1277"/>
      <c r="B74" s="851" t="s">
        <v>1209</v>
      </c>
      <c r="C74" s="850" t="s">
        <v>1223</v>
      </c>
      <c r="D74" s="849" t="s">
        <v>1210</v>
      </c>
      <c r="E74" s="862">
        <v>5</v>
      </c>
      <c r="F74" s="862">
        <v>5</v>
      </c>
      <c r="G74" s="862">
        <v>1</v>
      </c>
      <c r="H74" s="862">
        <v>6000</v>
      </c>
      <c r="I74" s="847">
        <v>13</v>
      </c>
      <c r="J74" s="847">
        <v>13</v>
      </c>
      <c r="K74" s="847">
        <v>1</v>
      </c>
      <c r="L74" s="847">
        <v>6000</v>
      </c>
      <c r="M74" s="847">
        <f t="shared" ref="M74" si="24">I74*100/E74</f>
        <v>260</v>
      </c>
      <c r="N74" s="847">
        <f>J74*100/F74</f>
        <v>260</v>
      </c>
      <c r="O74" s="847">
        <f>K74*100/G74</f>
        <v>100</v>
      </c>
      <c r="P74" s="846">
        <f>L74*100/H74</f>
        <v>100</v>
      </c>
    </row>
    <row r="75" spans="1:27" ht="16.5" customHeight="1">
      <c r="A75" s="1279"/>
      <c r="B75" s="861" t="s">
        <v>1224</v>
      </c>
      <c r="C75" s="860" t="s">
        <v>1223</v>
      </c>
      <c r="D75" s="859"/>
      <c r="E75" s="812">
        <v>0</v>
      </c>
      <c r="F75" s="812">
        <v>0</v>
      </c>
      <c r="G75" s="812">
        <v>0</v>
      </c>
      <c r="H75" s="812">
        <v>13716</v>
      </c>
      <c r="I75" s="812">
        <v>0</v>
      </c>
      <c r="J75" s="812">
        <v>0</v>
      </c>
      <c r="K75" s="812">
        <v>0</v>
      </c>
      <c r="L75" s="812">
        <v>13716</v>
      </c>
      <c r="M75" s="858">
        <v>0</v>
      </c>
      <c r="N75" s="858">
        <v>0</v>
      </c>
      <c r="O75" s="858">
        <v>0</v>
      </c>
      <c r="P75" s="857">
        <v>100</v>
      </c>
    </row>
    <row r="76" spans="1:27" s="852" customFormat="1" ht="17.100000000000001" customHeight="1">
      <c r="A76" s="1276" t="s">
        <v>1214</v>
      </c>
      <c r="B76" s="855" t="s">
        <v>564</v>
      </c>
      <c r="C76" s="856"/>
      <c r="D76" s="855"/>
      <c r="E76" s="854">
        <f t="shared" ref="E76:K76" si="25">SUM(E77:E95)</f>
        <v>7412</v>
      </c>
      <c r="F76" s="854">
        <f t="shared" si="25"/>
        <v>3555</v>
      </c>
      <c r="G76" s="854">
        <f t="shared" si="25"/>
        <v>751</v>
      </c>
      <c r="H76" s="854">
        <f t="shared" si="25"/>
        <v>174482</v>
      </c>
      <c r="I76" s="854">
        <f t="shared" si="25"/>
        <v>7144</v>
      </c>
      <c r="J76" s="854">
        <f t="shared" si="25"/>
        <v>3496</v>
      </c>
      <c r="K76" s="854">
        <f t="shared" si="25"/>
        <v>763</v>
      </c>
      <c r="L76" s="854">
        <f>SUM(L77:L95)</f>
        <v>171040</v>
      </c>
      <c r="M76" s="854">
        <f t="shared" ref="M76:P93" si="26">I76*100/E76</f>
        <v>96.384241770102534</v>
      </c>
      <c r="N76" s="854">
        <f t="shared" si="26"/>
        <v>98.340365682137829</v>
      </c>
      <c r="O76" s="854">
        <f t="shared" si="26"/>
        <v>101.59786950732357</v>
      </c>
      <c r="P76" s="853">
        <f t="shared" si="26"/>
        <v>98.027303676023891</v>
      </c>
      <c r="Q76" s="804"/>
      <c r="R76" s="804"/>
      <c r="S76" s="804"/>
      <c r="T76" s="804"/>
      <c r="U76" s="804"/>
      <c r="V76" s="804"/>
      <c r="W76" s="804"/>
      <c r="X76" s="804"/>
      <c r="Y76" s="804"/>
      <c r="Z76" s="804"/>
      <c r="AA76" s="804"/>
    </row>
    <row r="77" spans="1:27" ht="21.75" customHeight="1">
      <c r="A77" s="1277"/>
      <c r="B77" s="851" t="s">
        <v>2287</v>
      </c>
      <c r="C77" s="850" t="s">
        <v>1222</v>
      </c>
      <c r="D77" s="849" t="s">
        <v>1212</v>
      </c>
      <c r="E77" s="848">
        <v>1410</v>
      </c>
      <c r="F77" s="848">
        <v>460</v>
      </c>
      <c r="G77" s="848">
        <v>91</v>
      </c>
      <c r="H77" s="848">
        <v>41200</v>
      </c>
      <c r="I77" s="848">
        <v>1434</v>
      </c>
      <c r="J77" s="848">
        <v>375</v>
      </c>
      <c r="K77" s="848">
        <v>83</v>
      </c>
      <c r="L77" s="848">
        <v>36100</v>
      </c>
      <c r="M77" s="847">
        <f t="shared" si="26"/>
        <v>101.70212765957447</v>
      </c>
      <c r="N77" s="847">
        <f t="shared" si="26"/>
        <v>81.521739130434781</v>
      </c>
      <c r="O77" s="847">
        <f t="shared" si="26"/>
        <v>91.208791208791212</v>
      </c>
      <c r="P77" s="846">
        <f t="shared" si="26"/>
        <v>87.621359223300971</v>
      </c>
    </row>
    <row r="78" spans="1:27" ht="24.75" customHeight="1">
      <c r="A78" s="1277"/>
      <c r="B78" s="845" t="s">
        <v>2288</v>
      </c>
      <c r="C78" s="844" t="s">
        <v>2289</v>
      </c>
      <c r="D78" s="843" t="s">
        <v>455</v>
      </c>
      <c r="E78" s="842">
        <v>176</v>
      </c>
      <c r="F78" s="842">
        <v>64</v>
      </c>
      <c r="G78" s="842">
        <v>101</v>
      </c>
      <c r="H78" s="842">
        <v>5120</v>
      </c>
      <c r="I78" s="842">
        <v>180</v>
      </c>
      <c r="J78" s="842">
        <v>70</v>
      </c>
      <c r="K78" s="842">
        <v>105</v>
      </c>
      <c r="L78" s="842">
        <v>5013</v>
      </c>
      <c r="M78" s="818">
        <v>0</v>
      </c>
      <c r="N78" s="818">
        <v>0</v>
      </c>
      <c r="O78" s="818">
        <f t="shared" si="26"/>
        <v>103.96039603960396</v>
      </c>
      <c r="P78" s="817">
        <f t="shared" si="26"/>
        <v>97.91015625</v>
      </c>
    </row>
    <row r="79" spans="1:27" ht="16.5" customHeight="1">
      <c r="A79" s="1277"/>
      <c r="B79" s="822" t="s">
        <v>1221</v>
      </c>
      <c r="C79" s="821" t="s">
        <v>1220</v>
      </c>
      <c r="D79" s="820" t="s">
        <v>1210</v>
      </c>
      <c r="E79" s="839">
        <v>5</v>
      </c>
      <c r="F79" s="839">
        <v>5</v>
      </c>
      <c r="G79" s="839">
        <v>5</v>
      </c>
      <c r="H79" s="839">
        <v>5000</v>
      </c>
      <c r="I79" s="839">
        <v>4</v>
      </c>
      <c r="J79" s="839">
        <v>4</v>
      </c>
      <c r="K79" s="839">
        <v>4</v>
      </c>
      <c r="L79" s="839">
        <v>5000</v>
      </c>
      <c r="M79" s="818">
        <f t="shared" ref="M79:N85" si="27">I79*100/E79</f>
        <v>80</v>
      </c>
      <c r="N79" s="818">
        <f t="shared" si="27"/>
        <v>80</v>
      </c>
      <c r="O79" s="818">
        <f t="shared" si="26"/>
        <v>80</v>
      </c>
      <c r="P79" s="817">
        <f t="shared" si="26"/>
        <v>100</v>
      </c>
      <c r="Q79" s="816"/>
      <c r="R79" s="816"/>
      <c r="S79" s="816"/>
      <c r="T79" s="816"/>
      <c r="U79" s="816"/>
    </row>
    <row r="80" spans="1:27" ht="24" customHeight="1">
      <c r="A80" s="1277"/>
      <c r="B80" s="822" t="s">
        <v>1219</v>
      </c>
      <c r="C80" s="841" t="s">
        <v>2290</v>
      </c>
      <c r="D80" s="840" t="s">
        <v>1215</v>
      </c>
      <c r="E80" s="839">
        <v>980</v>
      </c>
      <c r="F80" s="839">
        <v>970</v>
      </c>
      <c r="G80" s="839">
        <v>85</v>
      </c>
      <c r="H80" s="839">
        <v>11200</v>
      </c>
      <c r="I80" s="839">
        <v>1151</v>
      </c>
      <c r="J80" s="839">
        <v>1124</v>
      </c>
      <c r="K80" s="839">
        <v>100</v>
      </c>
      <c r="L80" s="839">
        <v>10391</v>
      </c>
      <c r="M80" s="818">
        <f t="shared" si="27"/>
        <v>117.44897959183673</v>
      </c>
      <c r="N80" s="818">
        <f t="shared" si="27"/>
        <v>115.87628865979381</v>
      </c>
      <c r="O80" s="818">
        <f t="shared" si="26"/>
        <v>117.64705882352941</v>
      </c>
      <c r="P80" s="817">
        <f t="shared" si="26"/>
        <v>92.776785714285708</v>
      </c>
      <c r="Q80" s="816"/>
      <c r="R80" s="816"/>
      <c r="S80" s="816"/>
      <c r="T80" s="816"/>
      <c r="U80" s="816"/>
    </row>
    <row r="81" spans="1:21" ht="21" customHeight="1">
      <c r="A81" s="1277"/>
      <c r="B81" s="822" t="s">
        <v>1218</v>
      </c>
      <c r="C81" s="821" t="s">
        <v>1217</v>
      </c>
      <c r="D81" s="820" t="s">
        <v>1210</v>
      </c>
      <c r="E81" s="839">
        <v>1170</v>
      </c>
      <c r="F81" s="839">
        <v>71</v>
      </c>
      <c r="G81" s="839">
        <v>180</v>
      </c>
      <c r="H81" s="839">
        <v>12532</v>
      </c>
      <c r="I81" s="839">
        <v>877</v>
      </c>
      <c r="J81" s="839">
        <v>54</v>
      </c>
      <c r="K81" s="839">
        <v>180</v>
      </c>
      <c r="L81" s="839">
        <v>12512</v>
      </c>
      <c r="M81" s="818">
        <f t="shared" si="27"/>
        <v>74.957264957264954</v>
      </c>
      <c r="N81" s="818">
        <f t="shared" si="27"/>
        <v>76.056338028169009</v>
      </c>
      <c r="O81" s="818">
        <f t="shared" si="26"/>
        <v>100</v>
      </c>
      <c r="P81" s="817">
        <f t="shared" si="26"/>
        <v>99.840408554101501</v>
      </c>
      <c r="Q81" s="816"/>
      <c r="R81" s="816"/>
      <c r="S81" s="816"/>
      <c r="T81" s="816"/>
      <c r="U81" s="816"/>
    </row>
    <row r="82" spans="1:21" ht="18" customHeight="1">
      <c r="A82" s="1277"/>
      <c r="B82" s="822" t="s">
        <v>1216</v>
      </c>
      <c r="C82" s="841" t="s">
        <v>2291</v>
      </c>
      <c r="D82" s="840" t="s">
        <v>1215</v>
      </c>
      <c r="E82" s="839">
        <v>1280</v>
      </c>
      <c r="F82" s="839">
        <v>1280</v>
      </c>
      <c r="G82" s="839">
        <v>4</v>
      </c>
      <c r="H82" s="839">
        <v>0</v>
      </c>
      <c r="I82" s="839">
        <v>1150</v>
      </c>
      <c r="J82" s="839">
        <v>1150</v>
      </c>
      <c r="K82" s="839">
        <v>2</v>
      </c>
      <c r="L82" s="839">
        <v>0</v>
      </c>
      <c r="M82" s="818">
        <f t="shared" si="27"/>
        <v>89.84375</v>
      </c>
      <c r="N82" s="818">
        <f t="shared" si="27"/>
        <v>89.84375</v>
      </c>
      <c r="O82" s="818">
        <f t="shared" si="26"/>
        <v>50</v>
      </c>
      <c r="P82" s="817">
        <v>0</v>
      </c>
      <c r="Q82" s="816"/>
      <c r="R82" s="816"/>
      <c r="S82" s="816"/>
      <c r="T82" s="816"/>
      <c r="U82" s="816"/>
    </row>
    <row r="83" spans="1:21" ht="26.25" customHeight="1">
      <c r="A83" s="1277"/>
      <c r="B83" s="822" t="s">
        <v>2292</v>
      </c>
      <c r="C83" s="841" t="s">
        <v>2293</v>
      </c>
      <c r="D83" s="840" t="s">
        <v>1212</v>
      </c>
      <c r="E83" s="839">
        <v>441</v>
      </c>
      <c r="F83" s="839">
        <v>411</v>
      </c>
      <c r="G83" s="839">
        <v>67</v>
      </c>
      <c r="H83" s="839">
        <v>15824</v>
      </c>
      <c r="I83" s="839">
        <v>455</v>
      </c>
      <c r="J83" s="839">
        <v>420</v>
      </c>
      <c r="K83" s="839">
        <v>67</v>
      </c>
      <c r="L83" s="839">
        <v>15821</v>
      </c>
      <c r="M83" s="818">
        <f t="shared" si="27"/>
        <v>103.17460317460318</v>
      </c>
      <c r="N83" s="818">
        <f t="shared" si="27"/>
        <v>102.18978102189782</v>
      </c>
      <c r="O83" s="818">
        <f t="shared" si="26"/>
        <v>100</v>
      </c>
      <c r="P83" s="817">
        <f t="shared" si="26"/>
        <v>99.981041456016172</v>
      </c>
      <c r="Q83" s="816"/>
      <c r="R83" s="816"/>
      <c r="S83" s="816"/>
      <c r="T83" s="816"/>
      <c r="U83" s="816"/>
    </row>
    <row r="84" spans="1:21" ht="25.5" customHeight="1">
      <c r="A84" s="1277"/>
      <c r="B84" s="826" t="s">
        <v>2294</v>
      </c>
      <c r="C84" s="1002" t="s">
        <v>2295</v>
      </c>
      <c r="D84" s="1003" t="s">
        <v>1210</v>
      </c>
      <c r="E84" s="1004">
        <v>80</v>
      </c>
      <c r="F84" s="1004">
        <v>80</v>
      </c>
      <c r="G84" s="1004">
        <v>3</v>
      </c>
      <c r="H84" s="1004">
        <v>53000</v>
      </c>
      <c r="I84" s="1004">
        <v>80</v>
      </c>
      <c r="J84" s="1004">
        <v>80</v>
      </c>
      <c r="K84" s="1004">
        <v>3</v>
      </c>
      <c r="L84" s="1004">
        <v>52705</v>
      </c>
      <c r="M84" s="1005">
        <f t="shared" si="27"/>
        <v>100</v>
      </c>
      <c r="N84" s="1005">
        <f t="shared" si="27"/>
        <v>100</v>
      </c>
      <c r="O84" s="1005">
        <f t="shared" si="26"/>
        <v>100</v>
      </c>
      <c r="P84" s="1006">
        <f t="shared" si="26"/>
        <v>99.443396226415089</v>
      </c>
      <c r="Q84" s="816"/>
      <c r="R84" s="816"/>
      <c r="S84" s="816"/>
      <c r="T84" s="816"/>
      <c r="U84" s="816"/>
    </row>
    <row r="85" spans="1:21" ht="30.75" customHeight="1" thickBot="1">
      <c r="A85" s="1278"/>
      <c r="B85" s="838" t="s">
        <v>2296</v>
      </c>
      <c r="C85" s="837" t="s">
        <v>2297</v>
      </c>
      <c r="D85" s="836" t="s">
        <v>1210</v>
      </c>
      <c r="E85" s="835">
        <v>122</v>
      </c>
      <c r="F85" s="835">
        <v>51</v>
      </c>
      <c r="G85" s="835">
        <v>24</v>
      </c>
      <c r="H85" s="835">
        <v>2940</v>
      </c>
      <c r="I85" s="835">
        <v>113</v>
      </c>
      <c r="J85" s="835">
        <v>51</v>
      </c>
      <c r="K85" s="835">
        <v>24</v>
      </c>
      <c r="L85" s="835">
        <v>2940</v>
      </c>
      <c r="M85" s="834">
        <f t="shared" si="27"/>
        <v>92.622950819672127</v>
      </c>
      <c r="N85" s="834">
        <f t="shared" si="27"/>
        <v>100</v>
      </c>
      <c r="O85" s="834">
        <f t="shared" si="26"/>
        <v>100</v>
      </c>
      <c r="P85" s="833">
        <f t="shared" si="26"/>
        <v>100</v>
      </c>
      <c r="Q85" s="816"/>
      <c r="R85" s="816"/>
      <c r="S85" s="816"/>
      <c r="T85" s="816"/>
      <c r="U85" s="816"/>
    </row>
    <row r="86" spans="1:21" ht="21" customHeight="1">
      <c r="A86" s="1277" t="s">
        <v>1214</v>
      </c>
      <c r="B86" s="832" t="s">
        <v>2298</v>
      </c>
      <c r="C86" s="831" t="s">
        <v>1213</v>
      </c>
      <c r="D86" s="830" t="s">
        <v>1212</v>
      </c>
      <c r="E86" s="829">
        <v>0</v>
      </c>
      <c r="F86" s="829">
        <v>0</v>
      </c>
      <c r="G86" s="829">
        <v>1</v>
      </c>
      <c r="H86" s="829">
        <v>6000</v>
      </c>
      <c r="I86" s="829">
        <v>0</v>
      </c>
      <c r="J86" s="829">
        <v>0</v>
      </c>
      <c r="K86" s="829">
        <v>1</v>
      </c>
      <c r="L86" s="829">
        <v>6000</v>
      </c>
      <c r="M86" s="828">
        <v>0</v>
      </c>
      <c r="N86" s="828">
        <v>0</v>
      </c>
      <c r="O86" s="828">
        <f t="shared" si="26"/>
        <v>100</v>
      </c>
      <c r="P86" s="827">
        <f t="shared" si="26"/>
        <v>100</v>
      </c>
      <c r="Q86" s="816"/>
      <c r="R86" s="816"/>
      <c r="S86" s="816"/>
      <c r="T86" s="816"/>
      <c r="U86" s="816"/>
    </row>
    <row r="87" spans="1:21" ht="23.25" customHeight="1">
      <c r="A87" s="1277"/>
      <c r="B87" s="826" t="s">
        <v>2299</v>
      </c>
      <c r="C87" s="825" t="s">
        <v>2300</v>
      </c>
      <c r="D87" s="824" t="s">
        <v>1210</v>
      </c>
      <c r="E87" s="823">
        <v>570</v>
      </c>
      <c r="F87" s="823">
        <v>19</v>
      </c>
      <c r="G87" s="823">
        <v>90</v>
      </c>
      <c r="H87" s="823">
        <v>3066</v>
      </c>
      <c r="I87" s="823">
        <v>548</v>
      </c>
      <c r="J87" s="823">
        <v>21</v>
      </c>
      <c r="K87" s="823">
        <v>90</v>
      </c>
      <c r="L87" s="823">
        <v>3066</v>
      </c>
      <c r="M87" s="818">
        <f t="shared" ref="M87:N94" si="28">I87*100/E87</f>
        <v>96.140350877192986</v>
      </c>
      <c r="N87" s="818">
        <f t="shared" si="28"/>
        <v>110.52631578947368</v>
      </c>
      <c r="O87" s="818">
        <f t="shared" si="26"/>
        <v>100</v>
      </c>
      <c r="P87" s="817">
        <f t="shared" si="26"/>
        <v>100</v>
      </c>
      <c r="Q87" s="816"/>
      <c r="R87" s="816"/>
      <c r="S87" s="816"/>
      <c r="T87" s="816"/>
      <c r="U87" s="816"/>
    </row>
    <row r="88" spans="1:21" ht="23.25" customHeight="1">
      <c r="A88" s="1277"/>
      <c r="B88" s="822" t="s">
        <v>2301</v>
      </c>
      <c r="C88" s="821" t="s">
        <v>2302</v>
      </c>
      <c r="D88" s="820" t="s">
        <v>1210</v>
      </c>
      <c r="E88" s="819">
        <v>150</v>
      </c>
      <c r="F88" s="819">
        <v>5</v>
      </c>
      <c r="G88" s="819">
        <v>30</v>
      </c>
      <c r="H88" s="819">
        <v>800</v>
      </c>
      <c r="I88" s="819">
        <v>134</v>
      </c>
      <c r="J88" s="819">
        <v>6</v>
      </c>
      <c r="K88" s="819">
        <v>30</v>
      </c>
      <c r="L88" s="819">
        <v>800</v>
      </c>
      <c r="M88" s="818">
        <f t="shared" si="28"/>
        <v>89.333333333333329</v>
      </c>
      <c r="N88" s="818">
        <f t="shared" si="28"/>
        <v>120</v>
      </c>
      <c r="O88" s="818">
        <f t="shared" si="26"/>
        <v>100</v>
      </c>
      <c r="P88" s="817">
        <f t="shared" si="26"/>
        <v>100</v>
      </c>
      <c r="Q88" s="816"/>
      <c r="R88" s="816"/>
      <c r="S88" s="816"/>
      <c r="T88" s="816"/>
      <c r="U88" s="816"/>
    </row>
    <row r="89" spans="1:21" ht="27.75" customHeight="1">
      <c r="A89" s="1277"/>
      <c r="B89" s="822" t="s">
        <v>2303</v>
      </c>
      <c r="C89" s="821" t="s">
        <v>2304</v>
      </c>
      <c r="D89" s="820" t="s">
        <v>1210</v>
      </c>
      <c r="E89" s="819">
        <v>32</v>
      </c>
      <c r="F89" s="819">
        <v>16</v>
      </c>
      <c r="G89" s="819">
        <v>2</v>
      </c>
      <c r="H89" s="819">
        <v>0</v>
      </c>
      <c r="I89" s="819">
        <v>32</v>
      </c>
      <c r="J89" s="819">
        <v>16</v>
      </c>
      <c r="K89" s="819">
        <v>2</v>
      </c>
      <c r="L89" s="819">
        <v>0</v>
      </c>
      <c r="M89" s="818">
        <f t="shared" si="28"/>
        <v>100</v>
      </c>
      <c r="N89" s="818">
        <f t="shared" si="28"/>
        <v>100</v>
      </c>
      <c r="O89" s="818">
        <f t="shared" si="26"/>
        <v>100</v>
      </c>
      <c r="P89" s="817">
        <v>0</v>
      </c>
      <c r="Q89" s="816"/>
      <c r="R89" s="816"/>
      <c r="S89" s="816"/>
      <c r="T89" s="816"/>
      <c r="U89" s="816"/>
    </row>
    <row r="90" spans="1:21" ht="24.75" customHeight="1">
      <c r="A90" s="1277"/>
      <c r="B90" s="822" t="s">
        <v>2305</v>
      </c>
      <c r="C90" s="821" t="s">
        <v>1211</v>
      </c>
      <c r="D90" s="820" t="s">
        <v>1210</v>
      </c>
      <c r="E90" s="819">
        <v>140</v>
      </c>
      <c r="F90" s="819">
        <v>7</v>
      </c>
      <c r="G90" s="819">
        <v>20</v>
      </c>
      <c r="H90" s="819">
        <v>0</v>
      </c>
      <c r="I90" s="819">
        <v>157</v>
      </c>
      <c r="J90" s="819">
        <v>8</v>
      </c>
      <c r="K90" s="819">
        <v>24</v>
      </c>
      <c r="L90" s="819">
        <v>0</v>
      </c>
      <c r="M90" s="818">
        <f t="shared" si="28"/>
        <v>112.14285714285714</v>
      </c>
      <c r="N90" s="818">
        <f t="shared" si="28"/>
        <v>114.28571428571429</v>
      </c>
      <c r="O90" s="818">
        <f t="shared" si="26"/>
        <v>120</v>
      </c>
      <c r="P90" s="817">
        <v>0</v>
      </c>
      <c r="Q90" s="816"/>
      <c r="R90" s="816"/>
      <c r="S90" s="816"/>
      <c r="T90" s="816"/>
      <c r="U90" s="816"/>
    </row>
    <row r="91" spans="1:21" ht="24.75" customHeight="1">
      <c r="A91" s="1277"/>
      <c r="B91" s="822" t="s">
        <v>2306</v>
      </c>
      <c r="C91" s="821" t="s">
        <v>2307</v>
      </c>
      <c r="D91" s="820" t="s">
        <v>1210</v>
      </c>
      <c r="E91" s="819">
        <v>80</v>
      </c>
      <c r="F91" s="819">
        <v>5</v>
      </c>
      <c r="G91" s="819">
        <v>16</v>
      </c>
      <c r="H91" s="819">
        <v>0</v>
      </c>
      <c r="I91" s="819">
        <v>76</v>
      </c>
      <c r="J91" s="819">
        <v>5</v>
      </c>
      <c r="K91" s="819">
        <v>16</v>
      </c>
      <c r="L91" s="819">
        <v>0</v>
      </c>
      <c r="M91" s="818">
        <f t="shared" si="28"/>
        <v>95</v>
      </c>
      <c r="N91" s="818">
        <f t="shared" si="28"/>
        <v>100</v>
      </c>
      <c r="O91" s="818">
        <f t="shared" si="26"/>
        <v>100</v>
      </c>
      <c r="P91" s="817">
        <v>0</v>
      </c>
      <c r="Q91" s="816"/>
      <c r="R91" s="816"/>
      <c r="S91" s="816"/>
      <c r="T91" s="816"/>
      <c r="U91" s="816"/>
    </row>
    <row r="92" spans="1:21" ht="18" customHeight="1">
      <c r="A92" s="1277"/>
      <c r="B92" s="822" t="s">
        <v>2308</v>
      </c>
      <c r="C92" s="821" t="s">
        <v>2309</v>
      </c>
      <c r="D92" s="820" t="s">
        <v>1210</v>
      </c>
      <c r="E92" s="819">
        <v>6</v>
      </c>
      <c r="F92" s="819">
        <v>6</v>
      </c>
      <c r="G92" s="819">
        <v>1</v>
      </c>
      <c r="H92" s="819">
        <v>5000</v>
      </c>
      <c r="I92" s="819">
        <v>6</v>
      </c>
      <c r="J92" s="819">
        <v>6</v>
      </c>
      <c r="K92" s="819">
        <v>1</v>
      </c>
      <c r="L92" s="819">
        <v>5000</v>
      </c>
      <c r="M92" s="818">
        <f t="shared" si="28"/>
        <v>100</v>
      </c>
      <c r="N92" s="818">
        <f t="shared" si="28"/>
        <v>100</v>
      </c>
      <c r="O92" s="818">
        <f t="shared" si="26"/>
        <v>100</v>
      </c>
      <c r="P92" s="817">
        <f t="shared" si="26"/>
        <v>100</v>
      </c>
      <c r="Q92" s="816"/>
      <c r="R92" s="816"/>
      <c r="S92" s="816"/>
      <c r="T92" s="816"/>
      <c r="U92" s="816"/>
    </row>
    <row r="93" spans="1:21" ht="23.25" customHeight="1">
      <c r="A93" s="1277"/>
      <c r="B93" s="822" t="s">
        <v>2310</v>
      </c>
      <c r="C93" s="821" t="s">
        <v>2311</v>
      </c>
      <c r="D93" s="820" t="s">
        <v>1210</v>
      </c>
      <c r="E93" s="819">
        <v>730</v>
      </c>
      <c r="F93" s="819">
        <v>100</v>
      </c>
      <c r="G93" s="819">
        <v>23</v>
      </c>
      <c r="H93" s="819">
        <v>8000</v>
      </c>
      <c r="I93" s="819">
        <v>707</v>
      </c>
      <c r="J93" s="819">
        <v>100</v>
      </c>
      <c r="K93" s="819">
        <v>23</v>
      </c>
      <c r="L93" s="819">
        <v>8000</v>
      </c>
      <c r="M93" s="818">
        <f t="shared" si="28"/>
        <v>96.849315068493155</v>
      </c>
      <c r="N93" s="818">
        <f t="shared" si="28"/>
        <v>100</v>
      </c>
      <c r="O93" s="818">
        <f t="shared" si="26"/>
        <v>100</v>
      </c>
      <c r="P93" s="817">
        <f t="shared" si="26"/>
        <v>100</v>
      </c>
      <c r="Q93" s="816"/>
      <c r="R93" s="816"/>
      <c r="S93" s="816"/>
      <c r="T93" s="816"/>
      <c r="U93" s="816"/>
    </row>
    <row r="94" spans="1:21" ht="25.5" customHeight="1">
      <c r="A94" s="1279"/>
      <c r="B94" s="815" t="s">
        <v>2312</v>
      </c>
      <c r="C94" s="814" t="s">
        <v>2313</v>
      </c>
      <c r="D94" s="813" t="s">
        <v>1210</v>
      </c>
      <c r="E94" s="812">
        <v>40</v>
      </c>
      <c r="F94" s="812">
        <v>5</v>
      </c>
      <c r="G94" s="812">
        <v>8</v>
      </c>
      <c r="H94" s="812">
        <v>0</v>
      </c>
      <c r="I94" s="812">
        <v>40</v>
      </c>
      <c r="J94" s="812">
        <v>6</v>
      </c>
      <c r="K94" s="812">
        <v>8</v>
      </c>
      <c r="L94" s="812">
        <v>0</v>
      </c>
      <c r="M94" s="811">
        <f t="shared" si="28"/>
        <v>100</v>
      </c>
      <c r="N94" s="811">
        <f t="shared" si="28"/>
        <v>120</v>
      </c>
      <c r="O94" s="811">
        <f>K94*100/G94</f>
        <v>100</v>
      </c>
      <c r="P94" s="810">
        <v>0</v>
      </c>
    </row>
    <row r="95" spans="1:21" ht="17.25" customHeight="1" thickBot="1">
      <c r="A95" s="1280" t="s">
        <v>565</v>
      </c>
      <c r="B95" s="1281"/>
      <c r="C95" s="809" t="s">
        <v>565</v>
      </c>
      <c r="D95" s="808"/>
      <c r="E95" s="1007">
        <v>0</v>
      </c>
      <c r="F95" s="1007">
        <v>0</v>
      </c>
      <c r="G95" s="1007">
        <v>0</v>
      </c>
      <c r="H95" s="1007">
        <v>4800</v>
      </c>
      <c r="I95" s="1007">
        <v>0</v>
      </c>
      <c r="J95" s="1007">
        <v>0</v>
      </c>
      <c r="K95" s="1007">
        <v>0</v>
      </c>
      <c r="L95" s="1007">
        <v>7692</v>
      </c>
      <c r="M95" s="1008">
        <v>0</v>
      </c>
      <c r="N95" s="1008">
        <v>0</v>
      </c>
      <c r="O95" s="1008">
        <v>0</v>
      </c>
      <c r="P95" s="1255">
        <f>L95*100/H95</f>
        <v>160.25</v>
      </c>
    </row>
    <row r="96" spans="1:21" ht="13.5" customHeight="1">
      <c r="A96" s="807"/>
    </row>
    <row r="97" spans="1:27" ht="13.5" customHeight="1">
      <c r="A97" s="807"/>
    </row>
    <row r="98" spans="1:27" ht="13.5" customHeight="1">
      <c r="A98" s="807"/>
    </row>
    <row r="99" spans="1:27" ht="13.5" customHeight="1">
      <c r="A99" s="807"/>
    </row>
    <row r="100" spans="1:27" ht="13.5" customHeight="1">
      <c r="A100" s="807"/>
    </row>
    <row r="101" spans="1:27" ht="13.5" customHeight="1">
      <c r="A101" s="807"/>
    </row>
    <row r="102" spans="1:27" s="806" customFormat="1" ht="13.5" customHeight="1">
      <c r="A102" s="807"/>
      <c r="D102" s="805"/>
      <c r="E102" s="804"/>
      <c r="F102" s="804"/>
      <c r="G102" s="804"/>
      <c r="H102" s="804"/>
      <c r="I102" s="804"/>
      <c r="J102" s="804"/>
      <c r="K102" s="804"/>
      <c r="L102" s="804"/>
      <c r="M102" s="804"/>
      <c r="N102" s="804"/>
      <c r="O102" s="804"/>
      <c r="P102" s="804"/>
      <c r="Q102" s="804"/>
      <c r="R102" s="804"/>
      <c r="S102" s="804"/>
      <c r="T102" s="804"/>
      <c r="U102" s="804"/>
      <c r="V102" s="804"/>
      <c r="W102" s="804"/>
      <c r="X102" s="804"/>
      <c r="Y102" s="804"/>
      <c r="Z102" s="804"/>
      <c r="AA102" s="804"/>
    </row>
    <row r="103" spans="1:27" s="806" customFormat="1" ht="13.5" customHeight="1">
      <c r="A103" s="807"/>
      <c r="D103" s="805"/>
      <c r="E103" s="804"/>
      <c r="F103" s="804"/>
      <c r="G103" s="804"/>
      <c r="H103" s="804"/>
      <c r="I103" s="804"/>
      <c r="J103" s="804"/>
      <c r="K103" s="804"/>
      <c r="L103" s="804"/>
      <c r="M103" s="804"/>
      <c r="N103" s="804"/>
      <c r="O103" s="804"/>
      <c r="P103" s="804"/>
      <c r="Q103" s="804"/>
      <c r="R103" s="804"/>
      <c r="S103" s="804"/>
      <c r="T103" s="804"/>
      <c r="U103" s="804"/>
      <c r="V103" s="804"/>
      <c r="W103" s="804"/>
      <c r="X103" s="804"/>
      <c r="Y103" s="804"/>
      <c r="Z103" s="804"/>
      <c r="AA103" s="804"/>
    </row>
    <row r="104" spans="1:27" s="806" customFormat="1" ht="13.5" customHeight="1">
      <c r="A104" s="807"/>
      <c r="D104" s="805"/>
      <c r="E104" s="804"/>
      <c r="F104" s="804"/>
      <c r="G104" s="804"/>
      <c r="H104" s="804"/>
      <c r="I104" s="804"/>
      <c r="J104" s="804"/>
      <c r="K104" s="804"/>
      <c r="L104" s="804"/>
      <c r="M104" s="804"/>
      <c r="N104" s="804"/>
      <c r="O104" s="804"/>
      <c r="P104" s="804"/>
      <c r="Q104" s="804"/>
      <c r="R104" s="804"/>
      <c r="S104" s="804"/>
      <c r="T104" s="804"/>
      <c r="U104" s="804"/>
      <c r="V104" s="804"/>
      <c r="W104" s="804"/>
      <c r="X104" s="804"/>
      <c r="Y104" s="804"/>
      <c r="Z104" s="804"/>
      <c r="AA104" s="804"/>
    </row>
    <row r="105" spans="1:27" s="806" customFormat="1" ht="13.5" customHeight="1">
      <c r="A105" s="807"/>
      <c r="D105" s="805"/>
      <c r="E105" s="804"/>
      <c r="F105" s="804"/>
      <c r="G105" s="804"/>
      <c r="H105" s="804"/>
      <c r="I105" s="804"/>
      <c r="J105" s="804"/>
      <c r="K105" s="804"/>
      <c r="L105" s="804"/>
      <c r="M105" s="804"/>
      <c r="N105" s="804"/>
      <c r="O105" s="804"/>
      <c r="P105" s="804"/>
      <c r="Q105" s="804"/>
      <c r="R105" s="804"/>
      <c r="S105" s="804"/>
      <c r="T105" s="804"/>
      <c r="U105" s="804"/>
      <c r="V105" s="804"/>
      <c r="W105" s="804"/>
      <c r="X105" s="804"/>
      <c r="Y105" s="804"/>
      <c r="Z105" s="804"/>
      <c r="AA105" s="804"/>
    </row>
    <row r="106" spans="1:27" s="806" customFormat="1" ht="13.5" customHeight="1">
      <c r="A106" s="807"/>
      <c r="D106" s="805"/>
      <c r="E106" s="804"/>
      <c r="F106" s="804"/>
      <c r="G106" s="804"/>
      <c r="H106" s="804"/>
      <c r="I106" s="804"/>
      <c r="J106" s="804"/>
      <c r="K106" s="804"/>
      <c r="L106" s="804"/>
      <c r="M106" s="804"/>
      <c r="N106" s="804"/>
      <c r="O106" s="804"/>
      <c r="P106" s="804"/>
      <c r="Q106" s="804"/>
      <c r="R106" s="804"/>
      <c r="S106" s="804"/>
      <c r="T106" s="804"/>
      <c r="U106" s="804"/>
      <c r="V106" s="804"/>
      <c r="W106" s="804"/>
      <c r="X106" s="804"/>
      <c r="Y106" s="804"/>
      <c r="Z106" s="804"/>
      <c r="AA106" s="804"/>
    </row>
    <row r="107" spans="1:27" s="806" customFormat="1" ht="13.5" customHeight="1">
      <c r="A107" s="807"/>
      <c r="D107" s="805"/>
      <c r="E107" s="804"/>
      <c r="F107" s="804"/>
      <c r="G107" s="804"/>
      <c r="H107" s="804"/>
      <c r="I107" s="804"/>
      <c r="J107" s="804"/>
      <c r="K107" s="804"/>
      <c r="L107" s="804"/>
      <c r="M107" s="804"/>
      <c r="N107" s="804"/>
      <c r="O107" s="804"/>
      <c r="P107" s="804"/>
      <c r="Q107" s="804"/>
      <c r="R107" s="804"/>
      <c r="S107" s="804"/>
      <c r="T107" s="804"/>
      <c r="U107" s="804"/>
      <c r="V107" s="804"/>
      <c r="W107" s="804"/>
      <c r="X107" s="804"/>
      <c r="Y107" s="804"/>
      <c r="Z107" s="804"/>
      <c r="AA107" s="804"/>
    </row>
    <row r="108" spans="1:27" s="806" customFormat="1" ht="13.5" customHeight="1">
      <c r="A108" s="807"/>
      <c r="D108" s="805"/>
      <c r="E108" s="804"/>
      <c r="F108" s="804"/>
      <c r="G108" s="804"/>
      <c r="H108" s="804"/>
      <c r="I108" s="804"/>
      <c r="J108" s="804"/>
      <c r="K108" s="804"/>
      <c r="L108" s="804"/>
      <c r="M108" s="804"/>
      <c r="N108" s="804"/>
      <c r="O108" s="804"/>
      <c r="P108" s="804"/>
      <c r="Q108" s="804"/>
      <c r="R108" s="804"/>
      <c r="S108" s="804"/>
      <c r="T108" s="804"/>
      <c r="U108" s="804"/>
      <c r="V108" s="804"/>
      <c r="W108" s="804"/>
      <c r="X108" s="804"/>
      <c r="Y108" s="804"/>
      <c r="Z108" s="804"/>
      <c r="AA108" s="804"/>
    </row>
    <row r="109" spans="1:27" s="806" customFormat="1" ht="13.5" customHeight="1">
      <c r="A109" s="807"/>
      <c r="D109" s="805"/>
      <c r="E109" s="804"/>
      <c r="F109" s="804"/>
      <c r="G109" s="804"/>
      <c r="H109" s="804"/>
      <c r="I109" s="804"/>
      <c r="J109" s="804"/>
      <c r="K109" s="804"/>
      <c r="L109" s="804"/>
      <c r="M109" s="804"/>
      <c r="N109" s="804"/>
      <c r="O109" s="804"/>
      <c r="P109" s="804"/>
      <c r="Q109" s="804"/>
      <c r="R109" s="804"/>
      <c r="S109" s="804"/>
      <c r="T109" s="804"/>
      <c r="U109" s="804"/>
      <c r="V109" s="804"/>
      <c r="W109" s="804"/>
      <c r="X109" s="804"/>
      <c r="Y109" s="804"/>
      <c r="Z109" s="804"/>
      <c r="AA109" s="804"/>
    </row>
    <row r="110" spans="1:27" s="806" customFormat="1" ht="13.5" customHeight="1">
      <c r="A110" s="807"/>
      <c r="D110" s="805"/>
      <c r="E110" s="804"/>
      <c r="F110" s="804"/>
      <c r="G110" s="804"/>
      <c r="H110" s="804"/>
      <c r="I110" s="804"/>
      <c r="J110" s="804"/>
      <c r="K110" s="804"/>
      <c r="L110" s="804"/>
      <c r="M110" s="804"/>
      <c r="N110" s="804"/>
      <c r="O110" s="804"/>
      <c r="P110" s="804"/>
      <c r="Q110" s="804"/>
      <c r="R110" s="804"/>
      <c r="S110" s="804"/>
      <c r="T110" s="804"/>
      <c r="U110" s="804"/>
      <c r="V110" s="804"/>
      <c r="W110" s="804"/>
      <c r="X110" s="804"/>
      <c r="Y110" s="804"/>
      <c r="Z110" s="804"/>
      <c r="AA110" s="804"/>
    </row>
    <row r="111" spans="1:27" s="806" customFormat="1" ht="13.5" customHeight="1">
      <c r="A111" s="807"/>
      <c r="D111" s="805"/>
      <c r="E111" s="804"/>
      <c r="F111" s="804"/>
      <c r="G111" s="804"/>
      <c r="H111" s="804"/>
      <c r="I111" s="804"/>
      <c r="J111" s="804"/>
      <c r="K111" s="804"/>
      <c r="L111" s="804"/>
      <c r="M111" s="804"/>
      <c r="N111" s="804"/>
      <c r="O111" s="804"/>
      <c r="P111" s="804"/>
      <c r="Q111" s="804"/>
      <c r="R111" s="804"/>
      <c r="S111" s="804"/>
      <c r="T111" s="804"/>
      <c r="U111" s="804"/>
      <c r="V111" s="804"/>
      <c r="W111" s="804"/>
      <c r="X111" s="804"/>
      <c r="Y111" s="804"/>
      <c r="Z111" s="804"/>
      <c r="AA111" s="804"/>
    </row>
    <row r="112" spans="1:27" s="806" customFormat="1" ht="13.5" customHeight="1">
      <c r="A112" s="807"/>
      <c r="D112" s="805"/>
      <c r="E112" s="804"/>
      <c r="F112" s="804"/>
      <c r="G112" s="804"/>
      <c r="H112" s="804"/>
      <c r="I112" s="804"/>
      <c r="J112" s="804"/>
      <c r="K112" s="804"/>
      <c r="L112" s="804"/>
      <c r="M112" s="804"/>
      <c r="N112" s="804"/>
      <c r="O112" s="804"/>
      <c r="P112" s="804"/>
      <c r="Q112" s="804"/>
      <c r="R112" s="804"/>
      <c r="S112" s="804"/>
      <c r="T112" s="804"/>
      <c r="U112" s="804"/>
      <c r="V112" s="804"/>
      <c r="W112" s="804"/>
      <c r="X112" s="804"/>
      <c r="Y112" s="804"/>
      <c r="Z112" s="804"/>
      <c r="AA112" s="804"/>
    </row>
    <row r="113" spans="1:27" s="806" customFormat="1" ht="13.5" customHeight="1">
      <c r="A113" s="807"/>
      <c r="D113" s="805"/>
      <c r="E113" s="804"/>
      <c r="F113" s="804"/>
      <c r="G113" s="804"/>
      <c r="H113" s="804"/>
      <c r="I113" s="804"/>
      <c r="J113" s="804"/>
      <c r="K113" s="804"/>
      <c r="L113" s="804"/>
      <c r="M113" s="804"/>
      <c r="N113" s="804"/>
      <c r="O113" s="804"/>
      <c r="P113" s="804"/>
      <c r="Q113" s="804"/>
      <c r="R113" s="804"/>
      <c r="S113" s="804"/>
      <c r="T113" s="804"/>
      <c r="U113" s="804"/>
      <c r="V113" s="804"/>
      <c r="W113" s="804"/>
      <c r="X113" s="804"/>
      <c r="Y113" s="804"/>
      <c r="Z113" s="804"/>
      <c r="AA113" s="804"/>
    </row>
    <row r="114" spans="1:27" s="806" customFormat="1" ht="13.5" customHeight="1">
      <c r="A114" s="807"/>
      <c r="D114" s="805"/>
      <c r="E114" s="804"/>
      <c r="F114" s="804"/>
      <c r="G114" s="804"/>
      <c r="H114" s="804"/>
      <c r="I114" s="804"/>
      <c r="J114" s="804"/>
      <c r="K114" s="804"/>
      <c r="L114" s="804"/>
      <c r="M114" s="804"/>
      <c r="N114" s="804"/>
      <c r="O114" s="804"/>
      <c r="P114" s="804"/>
      <c r="Q114" s="804"/>
      <c r="R114" s="804"/>
      <c r="S114" s="804"/>
      <c r="T114" s="804"/>
      <c r="U114" s="804"/>
      <c r="V114" s="804"/>
      <c r="W114" s="804"/>
      <c r="X114" s="804"/>
      <c r="Y114" s="804"/>
      <c r="Z114" s="804"/>
      <c r="AA114" s="804"/>
    </row>
    <row r="115" spans="1:27" s="806" customFormat="1" ht="13.5" customHeight="1">
      <c r="A115" s="807"/>
      <c r="D115" s="805"/>
      <c r="E115" s="804"/>
      <c r="F115" s="804"/>
      <c r="G115" s="804"/>
      <c r="H115" s="804"/>
      <c r="I115" s="804"/>
      <c r="J115" s="804"/>
      <c r="K115" s="804"/>
      <c r="L115" s="804"/>
      <c r="M115" s="804"/>
      <c r="N115" s="804"/>
      <c r="O115" s="804"/>
      <c r="P115" s="804"/>
      <c r="Q115" s="804"/>
      <c r="R115" s="804"/>
      <c r="S115" s="804"/>
      <c r="T115" s="804"/>
      <c r="U115" s="804"/>
      <c r="V115" s="804"/>
      <c r="W115" s="804"/>
      <c r="X115" s="804"/>
      <c r="Y115" s="804"/>
      <c r="Z115" s="804"/>
      <c r="AA115" s="804"/>
    </row>
    <row r="116" spans="1:27" s="806" customFormat="1" ht="13.5" customHeight="1">
      <c r="A116" s="807"/>
      <c r="D116" s="805"/>
      <c r="E116" s="804"/>
      <c r="F116" s="804"/>
      <c r="G116" s="804"/>
      <c r="H116" s="804"/>
      <c r="I116" s="804"/>
      <c r="J116" s="804"/>
      <c r="K116" s="804"/>
      <c r="L116" s="804"/>
      <c r="M116" s="804"/>
      <c r="N116" s="804"/>
      <c r="O116" s="804"/>
      <c r="P116" s="804"/>
      <c r="Q116" s="804"/>
      <c r="R116" s="804"/>
      <c r="S116" s="804"/>
      <c r="T116" s="804"/>
      <c r="U116" s="804"/>
      <c r="V116" s="804"/>
      <c r="W116" s="804"/>
      <c r="X116" s="804"/>
      <c r="Y116" s="804"/>
      <c r="Z116" s="804"/>
      <c r="AA116" s="804"/>
    </row>
    <row r="117" spans="1:27" s="806" customFormat="1" ht="13.5" customHeight="1">
      <c r="A117" s="807"/>
      <c r="D117" s="805"/>
      <c r="E117" s="804"/>
      <c r="F117" s="804"/>
      <c r="G117" s="804"/>
      <c r="H117" s="804"/>
      <c r="I117" s="804"/>
      <c r="J117" s="804"/>
      <c r="K117" s="804"/>
      <c r="L117" s="804"/>
      <c r="M117" s="804"/>
      <c r="N117" s="804"/>
      <c r="O117" s="804"/>
      <c r="P117" s="804"/>
      <c r="Q117" s="804"/>
      <c r="R117" s="804"/>
      <c r="S117" s="804"/>
      <c r="T117" s="804"/>
      <c r="U117" s="804"/>
      <c r="V117" s="804"/>
      <c r="W117" s="804"/>
      <c r="X117" s="804"/>
      <c r="Y117" s="804"/>
      <c r="Z117" s="804"/>
      <c r="AA117" s="804"/>
    </row>
    <row r="118" spans="1:27" s="806" customFormat="1" ht="13.5" customHeight="1">
      <c r="A118" s="807"/>
      <c r="D118" s="805"/>
      <c r="E118" s="804"/>
      <c r="F118" s="804"/>
      <c r="G118" s="804"/>
      <c r="H118" s="804"/>
      <c r="I118" s="804"/>
      <c r="J118" s="804"/>
      <c r="K118" s="804"/>
      <c r="L118" s="804"/>
      <c r="M118" s="804"/>
      <c r="N118" s="804"/>
      <c r="O118" s="804"/>
      <c r="P118" s="804"/>
      <c r="Q118" s="804"/>
      <c r="R118" s="804"/>
      <c r="S118" s="804"/>
      <c r="T118" s="804"/>
      <c r="U118" s="804"/>
      <c r="V118" s="804"/>
      <c r="W118" s="804"/>
      <c r="X118" s="804"/>
      <c r="Y118" s="804"/>
      <c r="Z118" s="804"/>
      <c r="AA118" s="804"/>
    </row>
    <row r="119" spans="1:27" s="806" customFormat="1" ht="13.5" customHeight="1">
      <c r="A119" s="807"/>
      <c r="D119" s="805"/>
      <c r="E119" s="804"/>
      <c r="F119" s="804"/>
      <c r="G119" s="804"/>
      <c r="H119" s="804"/>
      <c r="I119" s="804"/>
      <c r="J119" s="804"/>
      <c r="K119" s="804"/>
      <c r="L119" s="804"/>
      <c r="M119" s="804"/>
      <c r="N119" s="804"/>
      <c r="O119" s="804"/>
      <c r="P119" s="804"/>
      <c r="Q119" s="804"/>
      <c r="R119" s="804"/>
      <c r="S119" s="804"/>
      <c r="T119" s="804"/>
      <c r="U119" s="804"/>
      <c r="V119" s="804"/>
      <c r="W119" s="804"/>
      <c r="X119" s="804"/>
      <c r="Y119" s="804"/>
      <c r="Z119" s="804"/>
      <c r="AA119" s="804"/>
    </row>
    <row r="120" spans="1:27" s="806" customFormat="1" ht="13.5" customHeight="1">
      <c r="A120" s="807"/>
      <c r="D120" s="805"/>
      <c r="E120" s="804"/>
      <c r="F120" s="804"/>
      <c r="G120" s="804"/>
      <c r="H120" s="804"/>
      <c r="I120" s="804"/>
      <c r="J120" s="804"/>
      <c r="K120" s="804"/>
      <c r="L120" s="804"/>
      <c r="M120" s="804"/>
      <c r="N120" s="804"/>
      <c r="O120" s="804"/>
      <c r="P120" s="804"/>
      <c r="Q120" s="804"/>
      <c r="R120" s="804"/>
      <c r="S120" s="804"/>
      <c r="T120" s="804"/>
      <c r="U120" s="804"/>
      <c r="V120" s="804"/>
      <c r="W120" s="804"/>
      <c r="X120" s="804"/>
      <c r="Y120" s="804"/>
      <c r="Z120" s="804"/>
      <c r="AA120" s="804"/>
    </row>
    <row r="121" spans="1:27" s="806" customFormat="1" ht="13.5" customHeight="1">
      <c r="A121" s="807"/>
      <c r="D121" s="805"/>
      <c r="E121" s="804"/>
      <c r="F121" s="804"/>
      <c r="G121" s="804"/>
      <c r="H121" s="804"/>
      <c r="I121" s="804"/>
      <c r="J121" s="804"/>
      <c r="K121" s="804"/>
      <c r="L121" s="804"/>
      <c r="M121" s="804"/>
      <c r="N121" s="804"/>
      <c r="O121" s="804"/>
      <c r="P121" s="804"/>
      <c r="Q121" s="804"/>
      <c r="R121" s="804"/>
      <c r="S121" s="804"/>
      <c r="T121" s="804"/>
      <c r="U121" s="804"/>
      <c r="V121" s="804"/>
      <c r="W121" s="804"/>
      <c r="X121" s="804"/>
      <c r="Y121" s="804"/>
      <c r="Z121" s="804"/>
      <c r="AA121" s="804"/>
    </row>
    <row r="122" spans="1:27" s="806" customFormat="1" ht="13.5" customHeight="1">
      <c r="A122" s="807"/>
      <c r="D122" s="805"/>
      <c r="E122" s="804"/>
      <c r="F122" s="804"/>
      <c r="G122" s="804"/>
      <c r="H122" s="804"/>
      <c r="I122" s="804"/>
      <c r="J122" s="804"/>
      <c r="K122" s="804"/>
      <c r="L122" s="804"/>
      <c r="M122" s="804"/>
      <c r="N122" s="804"/>
      <c r="O122" s="804"/>
      <c r="P122" s="804"/>
      <c r="Q122" s="804"/>
      <c r="R122" s="804"/>
      <c r="S122" s="804"/>
      <c r="T122" s="804"/>
      <c r="U122" s="804"/>
      <c r="V122" s="804"/>
      <c r="W122" s="804"/>
      <c r="X122" s="804"/>
      <c r="Y122" s="804"/>
      <c r="Z122" s="804"/>
      <c r="AA122" s="804"/>
    </row>
    <row r="123" spans="1:27" s="806" customFormat="1" ht="13.5" customHeight="1">
      <c r="A123" s="807"/>
      <c r="D123" s="805"/>
      <c r="E123" s="804"/>
      <c r="F123" s="804"/>
      <c r="G123" s="804"/>
      <c r="H123" s="804"/>
      <c r="I123" s="804"/>
      <c r="J123" s="804"/>
      <c r="K123" s="804"/>
      <c r="L123" s="804"/>
      <c r="M123" s="804"/>
      <c r="N123" s="804"/>
      <c r="O123" s="804"/>
      <c r="P123" s="804"/>
      <c r="Q123" s="804"/>
      <c r="R123" s="804"/>
      <c r="S123" s="804"/>
      <c r="T123" s="804"/>
      <c r="U123" s="804"/>
      <c r="V123" s="804"/>
      <c r="W123" s="804"/>
      <c r="X123" s="804"/>
      <c r="Y123" s="804"/>
      <c r="Z123" s="804"/>
      <c r="AA123" s="804"/>
    </row>
    <row r="124" spans="1:27" s="806" customFormat="1" ht="13.5" customHeight="1">
      <c r="A124" s="807"/>
      <c r="D124" s="805"/>
      <c r="E124" s="804"/>
      <c r="F124" s="804"/>
      <c r="G124" s="804"/>
      <c r="H124" s="804"/>
      <c r="I124" s="804"/>
      <c r="J124" s="804"/>
      <c r="K124" s="804"/>
      <c r="L124" s="804"/>
      <c r="M124" s="804"/>
      <c r="N124" s="804"/>
      <c r="O124" s="804"/>
      <c r="P124" s="804"/>
      <c r="Q124" s="804"/>
      <c r="R124" s="804"/>
      <c r="S124" s="804"/>
      <c r="T124" s="804"/>
      <c r="U124" s="804"/>
      <c r="V124" s="804"/>
      <c r="W124" s="804"/>
      <c r="X124" s="804"/>
      <c r="Y124" s="804"/>
      <c r="Z124" s="804"/>
      <c r="AA124" s="804"/>
    </row>
    <row r="125" spans="1:27" s="806" customFormat="1" ht="13.5" customHeight="1">
      <c r="A125" s="807"/>
      <c r="D125" s="805"/>
      <c r="E125" s="804"/>
      <c r="F125" s="804"/>
      <c r="G125" s="804"/>
      <c r="H125" s="804"/>
      <c r="I125" s="804"/>
      <c r="J125" s="804"/>
      <c r="K125" s="804"/>
      <c r="L125" s="804"/>
      <c r="M125" s="804"/>
      <c r="N125" s="804"/>
      <c r="O125" s="804"/>
      <c r="P125" s="804"/>
      <c r="Q125" s="804"/>
      <c r="R125" s="804"/>
      <c r="S125" s="804"/>
      <c r="T125" s="804"/>
      <c r="U125" s="804"/>
      <c r="V125" s="804"/>
      <c r="W125" s="804"/>
      <c r="X125" s="804"/>
      <c r="Y125" s="804"/>
      <c r="Z125" s="804"/>
      <c r="AA125" s="804"/>
    </row>
    <row r="126" spans="1:27" s="806" customFormat="1" ht="13.5" customHeight="1">
      <c r="A126" s="807"/>
      <c r="D126" s="805"/>
      <c r="E126" s="804"/>
      <c r="F126" s="804"/>
      <c r="G126" s="804"/>
      <c r="H126" s="804"/>
      <c r="I126" s="804"/>
      <c r="J126" s="804"/>
      <c r="K126" s="804"/>
      <c r="L126" s="804"/>
      <c r="M126" s="804"/>
      <c r="N126" s="804"/>
      <c r="O126" s="804"/>
      <c r="P126" s="804"/>
      <c r="Q126" s="804"/>
      <c r="R126" s="804"/>
      <c r="S126" s="804"/>
      <c r="T126" s="804"/>
      <c r="U126" s="804"/>
      <c r="V126" s="804"/>
      <c r="W126" s="804"/>
      <c r="X126" s="804"/>
      <c r="Y126" s="804"/>
      <c r="Z126" s="804"/>
      <c r="AA126" s="804"/>
    </row>
    <row r="127" spans="1:27" s="806" customFormat="1" ht="13.5" customHeight="1">
      <c r="A127" s="807"/>
      <c r="D127" s="805"/>
      <c r="E127" s="804"/>
      <c r="F127" s="804"/>
      <c r="G127" s="804"/>
      <c r="H127" s="804"/>
      <c r="I127" s="804"/>
      <c r="J127" s="804"/>
      <c r="K127" s="804"/>
      <c r="L127" s="804"/>
      <c r="M127" s="804"/>
      <c r="N127" s="804"/>
      <c r="O127" s="804"/>
      <c r="P127" s="804"/>
      <c r="Q127" s="804"/>
      <c r="R127" s="804"/>
      <c r="S127" s="804"/>
      <c r="T127" s="804"/>
      <c r="U127" s="804"/>
      <c r="V127" s="804"/>
      <c r="W127" s="804"/>
      <c r="X127" s="804"/>
      <c r="Y127" s="804"/>
      <c r="Z127" s="804"/>
      <c r="AA127" s="804"/>
    </row>
    <row r="128" spans="1:27" s="806" customFormat="1" ht="13.5" customHeight="1">
      <c r="A128" s="807"/>
      <c r="D128" s="805"/>
      <c r="E128" s="804"/>
      <c r="F128" s="804"/>
      <c r="G128" s="804"/>
      <c r="H128" s="804"/>
      <c r="I128" s="804"/>
      <c r="J128" s="804"/>
      <c r="K128" s="804"/>
      <c r="L128" s="804"/>
      <c r="M128" s="804"/>
      <c r="N128" s="804"/>
      <c r="O128" s="804"/>
      <c r="P128" s="804"/>
      <c r="Q128" s="804"/>
      <c r="R128" s="804"/>
      <c r="S128" s="804"/>
      <c r="T128" s="804"/>
      <c r="U128" s="804"/>
      <c r="V128" s="804"/>
      <c r="W128" s="804"/>
      <c r="X128" s="804"/>
      <c r="Y128" s="804"/>
      <c r="Z128" s="804"/>
      <c r="AA128" s="804"/>
    </row>
    <row r="129" spans="1:27" s="806" customFormat="1" ht="13.5" customHeight="1">
      <c r="A129" s="807"/>
      <c r="D129" s="805"/>
      <c r="E129" s="804"/>
      <c r="F129" s="804"/>
      <c r="G129" s="804"/>
      <c r="H129" s="804"/>
      <c r="I129" s="804"/>
      <c r="J129" s="804"/>
      <c r="K129" s="804"/>
      <c r="L129" s="804"/>
      <c r="M129" s="804"/>
      <c r="N129" s="804"/>
      <c r="O129" s="804"/>
      <c r="P129" s="804"/>
      <c r="Q129" s="804"/>
      <c r="R129" s="804"/>
      <c r="S129" s="804"/>
      <c r="T129" s="804"/>
      <c r="U129" s="804"/>
      <c r="V129" s="804"/>
      <c r="W129" s="804"/>
      <c r="X129" s="804"/>
      <c r="Y129" s="804"/>
      <c r="Z129" s="804"/>
      <c r="AA129" s="804"/>
    </row>
    <row r="130" spans="1:27" s="806" customFormat="1" ht="13.5" customHeight="1">
      <c r="A130" s="807"/>
      <c r="D130" s="805"/>
      <c r="E130" s="804"/>
      <c r="F130" s="804"/>
      <c r="G130" s="804"/>
      <c r="H130" s="804"/>
      <c r="I130" s="804"/>
      <c r="J130" s="804"/>
      <c r="K130" s="804"/>
      <c r="L130" s="804"/>
      <c r="M130" s="804"/>
      <c r="N130" s="804"/>
      <c r="O130" s="804"/>
      <c r="P130" s="804"/>
      <c r="Q130" s="804"/>
      <c r="R130" s="804"/>
      <c r="S130" s="804"/>
      <c r="T130" s="804"/>
      <c r="U130" s="804"/>
      <c r="V130" s="804"/>
      <c r="W130" s="804"/>
      <c r="X130" s="804"/>
      <c r="Y130" s="804"/>
      <c r="Z130" s="804"/>
      <c r="AA130" s="804"/>
    </row>
    <row r="131" spans="1:27" s="806" customFormat="1" ht="13.5" customHeight="1">
      <c r="A131" s="807"/>
      <c r="D131" s="805"/>
      <c r="E131" s="804"/>
      <c r="F131" s="804"/>
      <c r="G131" s="804"/>
      <c r="H131" s="804"/>
      <c r="I131" s="804"/>
      <c r="J131" s="804"/>
      <c r="K131" s="804"/>
      <c r="L131" s="804"/>
      <c r="M131" s="804"/>
      <c r="N131" s="804"/>
      <c r="O131" s="804"/>
      <c r="P131" s="804"/>
      <c r="Q131" s="804"/>
      <c r="R131" s="804"/>
      <c r="S131" s="804"/>
      <c r="T131" s="804"/>
      <c r="U131" s="804"/>
      <c r="V131" s="804"/>
      <c r="W131" s="804"/>
      <c r="X131" s="804"/>
      <c r="Y131" s="804"/>
      <c r="Z131" s="804"/>
      <c r="AA131" s="804"/>
    </row>
    <row r="132" spans="1:27" s="806" customFormat="1" ht="13.5" customHeight="1">
      <c r="A132" s="807"/>
      <c r="D132" s="805"/>
      <c r="E132" s="804"/>
      <c r="F132" s="804"/>
      <c r="G132" s="804"/>
      <c r="H132" s="804"/>
      <c r="I132" s="804"/>
      <c r="J132" s="804"/>
      <c r="K132" s="804"/>
      <c r="L132" s="804"/>
      <c r="M132" s="804"/>
      <c r="N132" s="804"/>
      <c r="O132" s="804"/>
      <c r="P132" s="804"/>
      <c r="Q132" s="804"/>
      <c r="R132" s="804"/>
      <c r="S132" s="804"/>
      <c r="T132" s="804"/>
      <c r="U132" s="804"/>
      <c r="V132" s="804"/>
      <c r="W132" s="804"/>
      <c r="X132" s="804"/>
      <c r="Y132" s="804"/>
      <c r="Z132" s="804"/>
      <c r="AA132" s="804"/>
    </row>
    <row r="133" spans="1:27" s="806" customFormat="1" ht="13.5" customHeight="1">
      <c r="A133" s="807"/>
      <c r="D133" s="805"/>
      <c r="E133" s="804"/>
      <c r="F133" s="804"/>
      <c r="G133" s="804"/>
      <c r="H133" s="804"/>
      <c r="I133" s="804"/>
      <c r="J133" s="804"/>
      <c r="K133" s="804"/>
      <c r="L133" s="804"/>
      <c r="M133" s="804"/>
      <c r="N133" s="804"/>
      <c r="O133" s="804"/>
      <c r="P133" s="804"/>
      <c r="Q133" s="804"/>
      <c r="R133" s="804"/>
      <c r="S133" s="804"/>
      <c r="T133" s="804"/>
      <c r="U133" s="804"/>
      <c r="V133" s="804"/>
      <c r="W133" s="804"/>
      <c r="X133" s="804"/>
      <c r="Y133" s="804"/>
      <c r="Z133" s="804"/>
      <c r="AA133" s="804"/>
    </row>
    <row r="134" spans="1:27" s="806" customFormat="1" ht="13.5" customHeight="1">
      <c r="A134" s="807"/>
      <c r="D134" s="805"/>
      <c r="E134" s="804"/>
      <c r="F134" s="804"/>
      <c r="G134" s="804"/>
      <c r="H134" s="804"/>
      <c r="I134" s="804"/>
      <c r="J134" s="804"/>
      <c r="K134" s="804"/>
      <c r="L134" s="804"/>
      <c r="M134" s="804"/>
      <c r="N134" s="804"/>
      <c r="O134" s="804"/>
      <c r="P134" s="804"/>
      <c r="Q134" s="804"/>
      <c r="R134" s="804"/>
      <c r="S134" s="804"/>
      <c r="T134" s="804"/>
      <c r="U134" s="804"/>
      <c r="V134" s="804"/>
      <c r="W134" s="804"/>
      <c r="X134" s="804"/>
      <c r="Y134" s="804"/>
      <c r="Z134" s="804"/>
      <c r="AA134" s="804"/>
    </row>
    <row r="135" spans="1:27" s="806" customFormat="1" ht="13.5" customHeight="1">
      <c r="A135" s="807"/>
      <c r="D135" s="805"/>
      <c r="E135" s="804"/>
      <c r="F135" s="804"/>
      <c r="G135" s="804"/>
      <c r="H135" s="804"/>
      <c r="I135" s="804"/>
      <c r="J135" s="804"/>
      <c r="K135" s="804"/>
      <c r="L135" s="804"/>
      <c r="M135" s="804"/>
      <c r="N135" s="804"/>
      <c r="O135" s="804"/>
      <c r="P135" s="804"/>
      <c r="Q135" s="804"/>
      <c r="R135" s="804"/>
      <c r="S135" s="804"/>
      <c r="T135" s="804"/>
      <c r="U135" s="804"/>
      <c r="V135" s="804"/>
      <c r="W135" s="804"/>
      <c r="X135" s="804"/>
      <c r="Y135" s="804"/>
      <c r="Z135" s="804"/>
      <c r="AA135" s="804"/>
    </row>
    <row r="136" spans="1:27" s="806" customFormat="1" ht="13.5" customHeight="1">
      <c r="A136" s="807"/>
      <c r="D136" s="805"/>
      <c r="E136" s="804"/>
      <c r="F136" s="804"/>
      <c r="G136" s="804"/>
      <c r="H136" s="804"/>
      <c r="I136" s="804"/>
      <c r="J136" s="804"/>
      <c r="K136" s="804"/>
      <c r="L136" s="804"/>
      <c r="M136" s="804"/>
      <c r="N136" s="804"/>
      <c r="O136" s="804"/>
      <c r="P136" s="804"/>
      <c r="Q136" s="804"/>
      <c r="R136" s="804"/>
      <c r="S136" s="804"/>
      <c r="T136" s="804"/>
      <c r="U136" s="804"/>
      <c r="V136" s="804"/>
      <c r="W136" s="804"/>
      <c r="X136" s="804"/>
      <c r="Y136" s="804"/>
      <c r="Z136" s="804"/>
      <c r="AA136" s="804"/>
    </row>
    <row r="137" spans="1:27" s="806" customFormat="1" ht="13.5" customHeight="1">
      <c r="A137" s="807"/>
      <c r="D137" s="805"/>
      <c r="E137" s="804"/>
      <c r="F137" s="804"/>
      <c r="G137" s="804"/>
      <c r="H137" s="804"/>
      <c r="I137" s="804"/>
      <c r="J137" s="804"/>
      <c r="K137" s="804"/>
      <c r="L137" s="804"/>
      <c r="M137" s="804"/>
      <c r="N137" s="804"/>
      <c r="O137" s="804"/>
      <c r="P137" s="804"/>
      <c r="Q137" s="804"/>
      <c r="R137" s="804"/>
      <c r="S137" s="804"/>
      <c r="T137" s="804"/>
      <c r="U137" s="804"/>
      <c r="V137" s="804"/>
      <c r="W137" s="804"/>
      <c r="X137" s="804"/>
      <c r="Y137" s="804"/>
      <c r="Z137" s="804"/>
      <c r="AA137" s="804"/>
    </row>
    <row r="138" spans="1:27" s="806" customFormat="1" ht="13.5" customHeight="1">
      <c r="A138" s="807"/>
      <c r="D138" s="805"/>
      <c r="E138" s="804"/>
      <c r="F138" s="804"/>
      <c r="G138" s="804"/>
      <c r="H138" s="804"/>
      <c r="I138" s="804"/>
      <c r="J138" s="804"/>
      <c r="K138" s="804"/>
      <c r="L138" s="804"/>
      <c r="M138" s="804"/>
      <c r="N138" s="804"/>
      <c r="O138" s="804"/>
      <c r="P138" s="804"/>
      <c r="Q138" s="804"/>
      <c r="R138" s="804"/>
      <c r="S138" s="804"/>
      <c r="T138" s="804"/>
      <c r="U138" s="804"/>
      <c r="V138" s="804"/>
      <c r="W138" s="804"/>
      <c r="X138" s="804"/>
      <c r="Y138" s="804"/>
      <c r="Z138" s="804"/>
      <c r="AA138" s="804"/>
    </row>
    <row r="139" spans="1:27" s="806" customFormat="1" ht="13.5" customHeight="1">
      <c r="A139" s="807"/>
      <c r="D139" s="805"/>
      <c r="E139" s="804"/>
      <c r="F139" s="804"/>
      <c r="G139" s="804"/>
      <c r="H139" s="804"/>
      <c r="I139" s="804"/>
      <c r="J139" s="804"/>
      <c r="K139" s="804"/>
      <c r="L139" s="804"/>
      <c r="M139" s="804"/>
      <c r="N139" s="804"/>
      <c r="O139" s="804"/>
      <c r="P139" s="804"/>
      <c r="Q139" s="804"/>
      <c r="R139" s="804"/>
      <c r="S139" s="804"/>
      <c r="T139" s="804"/>
      <c r="U139" s="804"/>
      <c r="V139" s="804"/>
      <c r="W139" s="804"/>
      <c r="X139" s="804"/>
      <c r="Y139" s="804"/>
      <c r="Z139" s="804"/>
      <c r="AA139" s="804"/>
    </row>
    <row r="140" spans="1:27" s="806" customFormat="1" ht="13.5" customHeight="1">
      <c r="A140" s="807"/>
      <c r="D140" s="805"/>
      <c r="E140" s="804"/>
      <c r="F140" s="804"/>
      <c r="G140" s="804"/>
      <c r="H140" s="804"/>
      <c r="I140" s="804"/>
      <c r="J140" s="804"/>
      <c r="K140" s="804"/>
      <c r="L140" s="804"/>
      <c r="M140" s="804"/>
      <c r="N140" s="804"/>
      <c r="O140" s="804"/>
      <c r="P140" s="804"/>
      <c r="Q140" s="804"/>
      <c r="R140" s="804"/>
      <c r="S140" s="804"/>
      <c r="T140" s="804"/>
      <c r="U140" s="804"/>
      <c r="V140" s="804"/>
      <c r="W140" s="804"/>
      <c r="X140" s="804"/>
      <c r="Y140" s="804"/>
      <c r="Z140" s="804"/>
      <c r="AA140" s="804"/>
    </row>
    <row r="141" spans="1:27" s="806" customFormat="1" ht="13.5" customHeight="1">
      <c r="A141" s="807"/>
      <c r="D141" s="805"/>
      <c r="E141" s="804"/>
      <c r="F141" s="804"/>
      <c r="G141" s="804"/>
      <c r="H141" s="804"/>
      <c r="I141" s="804"/>
      <c r="J141" s="804"/>
      <c r="K141" s="804"/>
      <c r="L141" s="804"/>
      <c r="M141" s="804"/>
      <c r="N141" s="804"/>
      <c r="O141" s="804"/>
      <c r="P141" s="804"/>
      <c r="Q141" s="804"/>
      <c r="R141" s="804"/>
      <c r="S141" s="804"/>
      <c r="T141" s="804"/>
      <c r="U141" s="804"/>
      <c r="V141" s="804"/>
      <c r="W141" s="804"/>
      <c r="X141" s="804"/>
      <c r="Y141" s="804"/>
      <c r="Z141" s="804"/>
      <c r="AA141" s="804"/>
    </row>
    <row r="142" spans="1:27" s="806" customFormat="1" ht="13.5" customHeight="1">
      <c r="A142" s="807"/>
      <c r="D142" s="805"/>
      <c r="E142" s="804"/>
      <c r="F142" s="804"/>
      <c r="G142" s="804"/>
      <c r="H142" s="804"/>
      <c r="I142" s="804"/>
      <c r="J142" s="804"/>
      <c r="K142" s="804"/>
      <c r="L142" s="804"/>
      <c r="M142" s="804"/>
      <c r="N142" s="804"/>
      <c r="O142" s="804"/>
      <c r="P142" s="804"/>
      <c r="Q142" s="804"/>
      <c r="R142" s="804"/>
      <c r="S142" s="804"/>
      <c r="T142" s="804"/>
      <c r="U142" s="804"/>
      <c r="V142" s="804"/>
      <c r="W142" s="804"/>
      <c r="X142" s="804"/>
      <c r="Y142" s="804"/>
      <c r="Z142" s="804"/>
      <c r="AA142" s="804"/>
    </row>
    <row r="143" spans="1:27" s="806" customFormat="1" ht="13.5" customHeight="1">
      <c r="A143" s="807"/>
      <c r="D143" s="805"/>
      <c r="E143" s="804"/>
      <c r="F143" s="804"/>
      <c r="G143" s="804"/>
      <c r="H143" s="804"/>
      <c r="I143" s="804"/>
      <c r="J143" s="804"/>
      <c r="K143" s="804"/>
      <c r="L143" s="804"/>
      <c r="M143" s="804"/>
      <c r="N143" s="804"/>
      <c r="O143" s="804"/>
      <c r="P143" s="804"/>
      <c r="Q143" s="804"/>
      <c r="R143" s="804"/>
      <c r="S143" s="804"/>
      <c r="T143" s="804"/>
      <c r="U143" s="804"/>
      <c r="V143" s="804"/>
      <c r="W143" s="804"/>
      <c r="X143" s="804"/>
      <c r="Y143" s="804"/>
      <c r="Z143" s="804"/>
      <c r="AA143" s="804"/>
    </row>
    <row r="144" spans="1:27" s="806" customFormat="1" ht="13.5" customHeight="1">
      <c r="A144" s="807"/>
      <c r="D144" s="805"/>
      <c r="E144" s="804"/>
      <c r="F144" s="804"/>
      <c r="G144" s="804"/>
      <c r="H144" s="804"/>
      <c r="I144" s="804"/>
      <c r="J144" s="804"/>
      <c r="K144" s="804"/>
      <c r="L144" s="804"/>
      <c r="M144" s="804"/>
      <c r="N144" s="804"/>
      <c r="O144" s="804"/>
      <c r="P144" s="804"/>
      <c r="Q144" s="804"/>
      <c r="R144" s="804"/>
      <c r="S144" s="804"/>
      <c r="T144" s="804"/>
      <c r="U144" s="804"/>
      <c r="V144" s="804"/>
      <c r="W144" s="804"/>
      <c r="X144" s="804"/>
      <c r="Y144" s="804"/>
      <c r="Z144" s="804"/>
      <c r="AA144" s="804"/>
    </row>
    <row r="145" spans="1:27" s="806" customFormat="1" ht="13.5" customHeight="1">
      <c r="A145" s="807"/>
      <c r="D145" s="805"/>
      <c r="E145" s="804"/>
      <c r="F145" s="804"/>
      <c r="G145" s="804"/>
      <c r="H145" s="804"/>
      <c r="I145" s="804"/>
      <c r="J145" s="804"/>
      <c r="K145" s="804"/>
      <c r="L145" s="804"/>
      <c r="M145" s="804"/>
      <c r="N145" s="804"/>
      <c r="O145" s="804"/>
      <c r="P145" s="804"/>
      <c r="Q145" s="804"/>
      <c r="R145" s="804"/>
      <c r="S145" s="804"/>
      <c r="T145" s="804"/>
      <c r="U145" s="804"/>
      <c r="V145" s="804"/>
      <c r="W145" s="804"/>
      <c r="X145" s="804"/>
      <c r="Y145" s="804"/>
      <c r="Z145" s="804"/>
      <c r="AA145" s="804"/>
    </row>
    <row r="146" spans="1:27" s="806" customFormat="1" ht="13.5" customHeight="1">
      <c r="A146" s="807"/>
      <c r="D146" s="805"/>
      <c r="E146" s="804"/>
      <c r="F146" s="804"/>
      <c r="G146" s="804"/>
      <c r="H146" s="804"/>
      <c r="I146" s="804"/>
      <c r="J146" s="804"/>
      <c r="K146" s="804"/>
      <c r="L146" s="804"/>
      <c r="M146" s="804"/>
      <c r="N146" s="804"/>
      <c r="O146" s="804"/>
      <c r="P146" s="804"/>
      <c r="Q146" s="804"/>
      <c r="R146" s="804"/>
      <c r="S146" s="804"/>
      <c r="T146" s="804"/>
      <c r="U146" s="804"/>
      <c r="V146" s="804"/>
      <c r="W146" s="804"/>
      <c r="X146" s="804"/>
      <c r="Y146" s="804"/>
      <c r="Z146" s="804"/>
      <c r="AA146" s="804"/>
    </row>
    <row r="147" spans="1:27" s="806" customFormat="1" ht="13.5" customHeight="1">
      <c r="A147" s="807"/>
      <c r="D147" s="805"/>
      <c r="E147" s="804"/>
      <c r="F147" s="804"/>
      <c r="G147" s="804"/>
      <c r="H147" s="804"/>
      <c r="I147" s="804"/>
      <c r="J147" s="804"/>
      <c r="K147" s="804"/>
      <c r="L147" s="804"/>
      <c r="M147" s="804"/>
      <c r="N147" s="804"/>
      <c r="O147" s="804"/>
      <c r="P147" s="804"/>
      <c r="Q147" s="804"/>
      <c r="R147" s="804"/>
      <c r="S147" s="804"/>
      <c r="T147" s="804"/>
      <c r="U147" s="804"/>
      <c r="V147" s="804"/>
      <c r="W147" s="804"/>
      <c r="X147" s="804"/>
      <c r="Y147" s="804"/>
      <c r="Z147" s="804"/>
      <c r="AA147" s="804"/>
    </row>
    <row r="148" spans="1:27" s="806" customFormat="1" ht="13.5" customHeight="1">
      <c r="A148" s="807"/>
      <c r="D148" s="805"/>
      <c r="E148" s="804"/>
      <c r="F148" s="804"/>
      <c r="G148" s="804"/>
      <c r="H148" s="804"/>
      <c r="I148" s="804"/>
      <c r="J148" s="804"/>
      <c r="K148" s="804"/>
      <c r="L148" s="804"/>
      <c r="M148" s="804"/>
      <c r="N148" s="804"/>
      <c r="O148" s="804"/>
      <c r="P148" s="804"/>
      <c r="Q148" s="804"/>
      <c r="R148" s="804"/>
      <c r="S148" s="804"/>
      <c r="T148" s="804"/>
      <c r="U148" s="804"/>
      <c r="V148" s="804"/>
      <c r="W148" s="804"/>
      <c r="X148" s="804"/>
      <c r="Y148" s="804"/>
      <c r="Z148" s="804"/>
      <c r="AA148" s="804"/>
    </row>
    <row r="149" spans="1:27" s="806" customFormat="1" ht="13.5" customHeight="1">
      <c r="A149" s="807"/>
      <c r="D149" s="805"/>
      <c r="E149" s="804"/>
      <c r="F149" s="804"/>
      <c r="G149" s="804"/>
      <c r="H149" s="804"/>
      <c r="I149" s="804"/>
      <c r="J149" s="804"/>
      <c r="K149" s="804"/>
      <c r="L149" s="804"/>
      <c r="M149" s="804"/>
      <c r="N149" s="804"/>
      <c r="O149" s="804"/>
      <c r="P149" s="804"/>
      <c r="Q149" s="804"/>
      <c r="R149" s="804"/>
      <c r="S149" s="804"/>
      <c r="T149" s="804"/>
      <c r="U149" s="804"/>
      <c r="V149" s="804"/>
      <c r="W149" s="804"/>
      <c r="X149" s="804"/>
      <c r="Y149" s="804"/>
      <c r="Z149" s="804"/>
      <c r="AA149" s="804"/>
    </row>
    <row r="150" spans="1:27" s="806" customFormat="1" ht="13.5" customHeight="1">
      <c r="A150" s="807"/>
      <c r="D150" s="805"/>
      <c r="E150" s="804"/>
      <c r="F150" s="804"/>
      <c r="G150" s="804"/>
      <c r="H150" s="804"/>
      <c r="I150" s="804"/>
      <c r="J150" s="804"/>
      <c r="K150" s="804"/>
      <c r="L150" s="804"/>
      <c r="M150" s="804"/>
      <c r="N150" s="804"/>
      <c r="O150" s="804"/>
      <c r="P150" s="804"/>
      <c r="Q150" s="804"/>
      <c r="R150" s="804"/>
      <c r="S150" s="804"/>
      <c r="T150" s="804"/>
      <c r="U150" s="804"/>
      <c r="V150" s="804"/>
      <c r="W150" s="804"/>
      <c r="X150" s="804"/>
      <c r="Y150" s="804"/>
      <c r="Z150" s="804"/>
      <c r="AA150" s="804"/>
    </row>
    <row r="151" spans="1:27" s="806" customFormat="1" ht="13.5" customHeight="1">
      <c r="A151" s="807"/>
      <c r="D151" s="805"/>
      <c r="E151" s="804"/>
      <c r="F151" s="804"/>
      <c r="G151" s="804"/>
      <c r="H151" s="804"/>
      <c r="I151" s="804"/>
      <c r="J151" s="804"/>
      <c r="K151" s="804"/>
      <c r="L151" s="804"/>
      <c r="M151" s="804"/>
      <c r="N151" s="804"/>
      <c r="O151" s="804"/>
      <c r="P151" s="804"/>
      <c r="Q151" s="804"/>
      <c r="R151" s="804"/>
      <c r="S151" s="804"/>
      <c r="T151" s="804"/>
      <c r="U151" s="804"/>
      <c r="V151" s="804"/>
      <c r="W151" s="804"/>
      <c r="X151" s="804"/>
      <c r="Y151" s="804"/>
      <c r="Z151" s="804"/>
      <c r="AA151" s="804"/>
    </row>
    <row r="152" spans="1:27" s="806" customFormat="1" ht="13.5" customHeight="1">
      <c r="A152" s="807"/>
      <c r="D152" s="805"/>
      <c r="E152" s="804"/>
      <c r="F152" s="804"/>
      <c r="G152" s="804"/>
      <c r="H152" s="804"/>
      <c r="I152" s="804"/>
      <c r="J152" s="804"/>
      <c r="K152" s="804"/>
      <c r="L152" s="804"/>
      <c r="M152" s="804"/>
      <c r="N152" s="804"/>
      <c r="O152" s="804"/>
      <c r="P152" s="804"/>
      <c r="Q152" s="804"/>
      <c r="R152" s="804"/>
      <c r="S152" s="804"/>
      <c r="T152" s="804"/>
      <c r="U152" s="804"/>
      <c r="V152" s="804"/>
      <c r="W152" s="804"/>
      <c r="X152" s="804"/>
      <c r="Y152" s="804"/>
      <c r="Z152" s="804"/>
      <c r="AA152" s="804"/>
    </row>
    <row r="153" spans="1:27" s="806" customFormat="1" ht="13.5" customHeight="1">
      <c r="A153" s="807"/>
      <c r="D153" s="805"/>
      <c r="E153" s="804"/>
      <c r="F153" s="804"/>
      <c r="G153" s="804"/>
      <c r="H153" s="804"/>
      <c r="I153" s="804"/>
      <c r="J153" s="804"/>
      <c r="K153" s="804"/>
      <c r="L153" s="804"/>
      <c r="M153" s="804"/>
      <c r="N153" s="804"/>
      <c r="O153" s="804"/>
      <c r="P153" s="804"/>
      <c r="Q153" s="804"/>
      <c r="R153" s="804"/>
      <c r="S153" s="804"/>
      <c r="T153" s="804"/>
      <c r="U153" s="804"/>
      <c r="V153" s="804"/>
      <c r="W153" s="804"/>
      <c r="X153" s="804"/>
      <c r="Y153" s="804"/>
      <c r="Z153" s="804"/>
      <c r="AA153" s="804"/>
    </row>
    <row r="154" spans="1:27" s="806" customFormat="1" ht="13.5" customHeight="1">
      <c r="A154" s="807"/>
      <c r="D154" s="805"/>
      <c r="E154" s="804"/>
      <c r="F154" s="804"/>
      <c r="G154" s="804"/>
      <c r="H154" s="804"/>
      <c r="I154" s="804"/>
      <c r="J154" s="804"/>
      <c r="K154" s="804"/>
      <c r="L154" s="804"/>
      <c r="M154" s="804"/>
      <c r="N154" s="804"/>
      <c r="O154" s="804"/>
      <c r="P154" s="804"/>
      <c r="Q154" s="804"/>
      <c r="R154" s="804"/>
      <c r="S154" s="804"/>
      <c r="T154" s="804"/>
      <c r="U154" s="804"/>
      <c r="V154" s="804"/>
      <c r="W154" s="804"/>
      <c r="X154" s="804"/>
      <c r="Y154" s="804"/>
      <c r="Z154" s="804"/>
      <c r="AA154" s="804"/>
    </row>
    <row r="155" spans="1:27" s="806" customFormat="1" ht="13.5" customHeight="1">
      <c r="A155" s="807"/>
      <c r="D155" s="805"/>
      <c r="E155" s="804"/>
      <c r="F155" s="804"/>
      <c r="G155" s="804"/>
      <c r="H155" s="804"/>
      <c r="I155" s="804"/>
      <c r="J155" s="804"/>
      <c r="K155" s="804"/>
      <c r="L155" s="804"/>
      <c r="M155" s="804"/>
      <c r="N155" s="804"/>
      <c r="O155" s="804"/>
      <c r="P155" s="804"/>
      <c r="Q155" s="804"/>
      <c r="R155" s="804"/>
      <c r="S155" s="804"/>
      <c r="T155" s="804"/>
      <c r="U155" s="804"/>
      <c r="V155" s="804"/>
      <c r="W155" s="804"/>
      <c r="X155" s="804"/>
      <c r="Y155" s="804"/>
      <c r="Z155" s="804"/>
      <c r="AA155" s="804"/>
    </row>
    <row r="156" spans="1:27" s="806" customFormat="1" ht="13.5" customHeight="1">
      <c r="A156" s="807"/>
      <c r="D156" s="805"/>
      <c r="E156" s="804"/>
      <c r="F156" s="804"/>
      <c r="G156" s="804"/>
      <c r="H156" s="804"/>
      <c r="I156" s="804"/>
      <c r="J156" s="804"/>
      <c r="K156" s="804"/>
      <c r="L156" s="804"/>
      <c r="M156" s="804"/>
      <c r="N156" s="804"/>
      <c r="O156" s="804"/>
      <c r="P156" s="804"/>
      <c r="Q156" s="804"/>
      <c r="R156" s="804"/>
      <c r="S156" s="804"/>
      <c r="T156" s="804"/>
      <c r="U156" s="804"/>
      <c r="V156" s="804"/>
      <c r="W156" s="804"/>
      <c r="X156" s="804"/>
      <c r="Y156" s="804"/>
      <c r="Z156" s="804"/>
      <c r="AA156" s="804"/>
    </row>
    <row r="157" spans="1:27" s="806" customFormat="1" ht="13.5" customHeight="1">
      <c r="A157" s="807"/>
      <c r="D157" s="805"/>
      <c r="E157" s="804"/>
      <c r="F157" s="804"/>
      <c r="G157" s="804"/>
      <c r="H157" s="804"/>
      <c r="I157" s="804"/>
      <c r="J157" s="804"/>
      <c r="K157" s="804"/>
      <c r="L157" s="804"/>
      <c r="M157" s="804"/>
      <c r="N157" s="804"/>
      <c r="O157" s="804"/>
      <c r="P157" s="804"/>
      <c r="Q157" s="804"/>
      <c r="R157" s="804"/>
      <c r="S157" s="804"/>
      <c r="T157" s="804"/>
      <c r="U157" s="804"/>
      <c r="V157" s="804"/>
      <c r="W157" s="804"/>
      <c r="X157" s="804"/>
      <c r="Y157" s="804"/>
      <c r="Z157" s="804"/>
      <c r="AA157" s="804"/>
    </row>
    <row r="158" spans="1:27" s="806" customFormat="1" ht="13.5" customHeight="1">
      <c r="A158" s="807"/>
      <c r="D158" s="805"/>
      <c r="E158" s="804"/>
      <c r="F158" s="804"/>
      <c r="G158" s="804"/>
      <c r="H158" s="804"/>
      <c r="I158" s="804"/>
      <c r="J158" s="804"/>
      <c r="K158" s="804"/>
      <c r="L158" s="804"/>
      <c r="M158" s="804"/>
      <c r="N158" s="804"/>
      <c r="O158" s="804"/>
      <c r="P158" s="804"/>
      <c r="Q158" s="804"/>
      <c r="R158" s="804"/>
      <c r="S158" s="804"/>
      <c r="T158" s="804"/>
      <c r="U158" s="804"/>
      <c r="V158" s="804"/>
      <c r="W158" s="804"/>
      <c r="X158" s="804"/>
      <c r="Y158" s="804"/>
      <c r="Z158" s="804"/>
      <c r="AA158" s="804"/>
    </row>
    <row r="159" spans="1:27" s="806" customFormat="1" ht="13.5" customHeight="1">
      <c r="A159" s="807"/>
      <c r="D159" s="805"/>
      <c r="E159" s="804"/>
      <c r="F159" s="804"/>
      <c r="G159" s="804"/>
      <c r="H159" s="804"/>
      <c r="I159" s="804"/>
      <c r="J159" s="804"/>
      <c r="K159" s="804"/>
      <c r="L159" s="804"/>
      <c r="M159" s="804"/>
      <c r="N159" s="804"/>
      <c r="O159" s="804"/>
      <c r="P159" s="804"/>
      <c r="Q159" s="804"/>
      <c r="R159" s="804"/>
      <c r="S159" s="804"/>
      <c r="T159" s="804"/>
      <c r="U159" s="804"/>
      <c r="V159" s="804"/>
      <c r="W159" s="804"/>
      <c r="X159" s="804"/>
      <c r="Y159" s="804"/>
      <c r="Z159" s="804"/>
      <c r="AA159" s="804"/>
    </row>
    <row r="160" spans="1:27" s="806" customFormat="1" ht="13.5" customHeight="1">
      <c r="A160" s="807"/>
      <c r="D160" s="805"/>
      <c r="E160" s="804"/>
      <c r="F160" s="804"/>
      <c r="G160" s="804"/>
      <c r="H160" s="804"/>
      <c r="I160" s="804"/>
      <c r="J160" s="804"/>
      <c r="K160" s="804"/>
      <c r="L160" s="804"/>
      <c r="M160" s="804"/>
      <c r="N160" s="804"/>
      <c r="O160" s="804"/>
      <c r="P160" s="804"/>
      <c r="Q160" s="804"/>
      <c r="R160" s="804"/>
      <c r="S160" s="804"/>
      <c r="T160" s="804"/>
      <c r="U160" s="804"/>
      <c r="V160" s="804"/>
      <c r="W160" s="804"/>
      <c r="X160" s="804"/>
      <c r="Y160" s="804"/>
      <c r="Z160" s="804"/>
      <c r="AA160" s="804"/>
    </row>
    <row r="161" spans="1:27" s="806" customFormat="1" ht="13.5" customHeight="1">
      <c r="A161" s="807"/>
      <c r="D161" s="805"/>
      <c r="E161" s="804"/>
      <c r="F161" s="804"/>
      <c r="G161" s="804"/>
      <c r="H161" s="804"/>
      <c r="I161" s="804"/>
      <c r="J161" s="804"/>
      <c r="K161" s="804"/>
      <c r="L161" s="804"/>
      <c r="M161" s="804"/>
      <c r="N161" s="804"/>
      <c r="O161" s="804"/>
      <c r="P161" s="804"/>
      <c r="Q161" s="804"/>
      <c r="R161" s="804"/>
      <c r="S161" s="804"/>
      <c r="T161" s="804"/>
      <c r="U161" s="804"/>
      <c r="V161" s="804"/>
      <c r="W161" s="804"/>
      <c r="X161" s="804"/>
      <c r="Y161" s="804"/>
      <c r="Z161" s="804"/>
      <c r="AA161" s="804"/>
    </row>
    <row r="162" spans="1:27" s="806" customFormat="1" ht="13.5" customHeight="1">
      <c r="A162" s="807"/>
      <c r="D162" s="805"/>
      <c r="E162" s="804"/>
      <c r="F162" s="804"/>
      <c r="G162" s="804"/>
      <c r="H162" s="804"/>
      <c r="I162" s="804"/>
      <c r="J162" s="804"/>
      <c r="K162" s="804"/>
      <c r="L162" s="804"/>
      <c r="M162" s="804"/>
      <c r="N162" s="804"/>
      <c r="O162" s="804"/>
      <c r="P162" s="804"/>
      <c r="Q162" s="804"/>
      <c r="R162" s="804"/>
      <c r="S162" s="804"/>
      <c r="T162" s="804"/>
      <c r="U162" s="804"/>
      <c r="V162" s="804"/>
      <c r="W162" s="804"/>
      <c r="X162" s="804"/>
      <c r="Y162" s="804"/>
      <c r="Z162" s="804"/>
      <c r="AA162" s="804"/>
    </row>
    <row r="163" spans="1:27" s="806" customFormat="1" ht="13.5" customHeight="1">
      <c r="A163" s="807"/>
      <c r="D163" s="805"/>
      <c r="E163" s="804"/>
      <c r="F163" s="804"/>
      <c r="G163" s="804"/>
      <c r="H163" s="804"/>
      <c r="I163" s="804"/>
      <c r="J163" s="804"/>
      <c r="K163" s="804"/>
      <c r="L163" s="804"/>
      <c r="M163" s="804"/>
      <c r="N163" s="804"/>
      <c r="O163" s="804"/>
      <c r="P163" s="804"/>
      <c r="Q163" s="804"/>
      <c r="R163" s="804"/>
      <c r="S163" s="804"/>
      <c r="T163" s="804"/>
      <c r="U163" s="804"/>
      <c r="V163" s="804"/>
      <c r="W163" s="804"/>
      <c r="X163" s="804"/>
      <c r="Y163" s="804"/>
      <c r="Z163" s="804"/>
      <c r="AA163" s="804"/>
    </row>
    <row r="164" spans="1:27" s="806" customFormat="1" ht="13.5" customHeight="1">
      <c r="A164" s="807"/>
      <c r="D164" s="805"/>
      <c r="E164" s="804"/>
      <c r="F164" s="804"/>
      <c r="G164" s="804"/>
      <c r="H164" s="804"/>
      <c r="I164" s="804"/>
      <c r="J164" s="804"/>
      <c r="K164" s="804"/>
      <c r="L164" s="804"/>
      <c r="M164" s="804"/>
      <c r="N164" s="804"/>
      <c r="O164" s="804"/>
      <c r="P164" s="804"/>
      <c r="Q164" s="804"/>
      <c r="R164" s="804"/>
      <c r="S164" s="804"/>
      <c r="T164" s="804"/>
      <c r="U164" s="804"/>
      <c r="V164" s="804"/>
      <c r="W164" s="804"/>
      <c r="X164" s="804"/>
      <c r="Y164" s="804"/>
      <c r="Z164" s="804"/>
      <c r="AA164" s="804"/>
    </row>
    <row r="165" spans="1:27" s="806" customFormat="1" ht="13.5" customHeight="1">
      <c r="A165" s="807"/>
      <c r="D165" s="805"/>
      <c r="E165" s="804"/>
      <c r="F165" s="804"/>
      <c r="G165" s="804"/>
      <c r="H165" s="804"/>
      <c r="I165" s="804"/>
      <c r="J165" s="804"/>
      <c r="K165" s="804"/>
      <c r="L165" s="804"/>
      <c r="M165" s="804"/>
      <c r="N165" s="804"/>
      <c r="O165" s="804"/>
      <c r="P165" s="804"/>
      <c r="Q165" s="804"/>
      <c r="R165" s="804"/>
      <c r="S165" s="804"/>
      <c r="T165" s="804"/>
      <c r="U165" s="804"/>
      <c r="V165" s="804"/>
      <c r="W165" s="804"/>
      <c r="X165" s="804"/>
      <c r="Y165" s="804"/>
      <c r="Z165" s="804"/>
      <c r="AA165" s="804"/>
    </row>
    <row r="166" spans="1:27" s="806" customFormat="1" ht="13.5" customHeight="1">
      <c r="A166" s="807"/>
      <c r="D166" s="805"/>
      <c r="E166" s="804"/>
      <c r="F166" s="804"/>
      <c r="G166" s="804"/>
      <c r="H166" s="804"/>
      <c r="I166" s="804"/>
      <c r="J166" s="804"/>
      <c r="K166" s="804"/>
      <c r="L166" s="804"/>
      <c r="M166" s="804"/>
      <c r="N166" s="804"/>
      <c r="O166" s="804"/>
      <c r="P166" s="804"/>
      <c r="Q166" s="804"/>
      <c r="R166" s="804"/>
      <c r="S166" s="804"/>
      <c r="T166" s="804"/>
      <c r="U166" s="804"/>
      <c r="V166" s="804"/>
      <c r="W166" s="804"/>
      <c r="X166" s="804"/>
      <c r="Y166" s="804"/>
      <c r="Z166" s="804"/>
      <c r="AA166" s="804"/>
    </row>
    <row r="167" spans="1:27" s="806" customFormat="1" ht="13.5" customHeight="1">
      <c r="A167" s="807"/>
      <c r="D167" s="805"/>
      <c r="E167" s="804"/>
      <c r="F167" s="804"/>
      <c r="G167" s="804"/>
      <c r="H167" s="804"/>
      <c r="I167" s="804"/>
      <c r="J167" s="804"/>
      <c r="K167" s="804"/>
      <c r="L167" s="804"/>
      <c r="M167" s="804"/>
      <c r="N167" s="804"/>
      <c r="O167" s="804"/>
      <c r="P167" s="804"/>
      <c r="Q167" s="804"/>
      <c r="R167" s="804"/>
      <c r="S167" s="804"/>
      <c r="T167" s="804"/>
      <c r="U167" s="804"/>
      <c r="V167" s="804"/>
      <c r="W167" s="804"/>
      <c r="X167" s="804"/>
      <c r="Y167" s="804"/>
      <c r="Z167" s="804"/>
      <c r="AA167" s="804"/>
    </row>
    <row r="168" spans="1:27" s="806" customFormat="1" ht="13.5" customHeight="1">
      <c r="A168" s="807"/>
      <c r="D168" s="805"/>
      <c r="E168" s="804"/>
      <c r="F168" s="804"/>
      <c r="G168" s="804"/>
      <c r="H168" s="804"/>
      <c r="I168" s="804"/>
      <c r="J168" s="804"/>
      <c r="K168" s="804"/>
      <c r="L168" s="804"/>
      <c r="M168" s="804"/>
      <c r="N168" s="804"/>
      <c r="O168" s="804"/>
      <c r="P168" s="804"/>
      <c r="Q168" s="804"/>
      <c r="R168" s="804"/>
      <c r="S168" s="804"/>
      <c r="T168" s="804"/>
      <c r="U168" s="804"/>
      <c r="V168" s="804"/>
      <c r="W168" s="804"/>
      <c r="X168" s="804"/>
      <c r="Y168" s="804"/>
      <c r="Z168" s="804"/>
      <c r="AA168" s="804"/>
    </row>
    <row r="169" spans="1:27" s="806" customFormat="1" ht="13.5" customHeight="1">
      <c r="A169" s="807"/>
      <c r="D169" s="805"/>
      <c r="E169" s="804"/>
      <c r="F169" s="804"/>
      <c r="G169" s="804"/>
      <c r="H169" s="804"/>
      <c r="I169" s="804"/>
      <c r="J169" s="804"/>
      <c r="K169" s="804"/>
      <c r="L169" s="804"/>
      <c r="M169" s="804"/>
      <c r="N169" s="804"/>
      <c r="O169" s="804"/>
      <c r="P169" s="804"/>
      <c r="Q169" s="804"/>
      <c r="R169" s="804"/>
      <c r="S169" s="804"/>
      <c r="T169" s="804"/>
      <c r="U169" s="804"/>
      <c r="V169" s="804"/>
      <c r="W169" s="804"/>
      <c r="X169" s="804"/>
      <c r="Y169" s="804"/>
      <c r="Z169" s="804"/>
      <c r="AA169" s="804"/>
    </row>
    <row r="170" spans="1:27" s="806" customFormat="1" ht="13.5" customHeight="1">
      <c r="A170" s="807"/>
      <c r="D170" s="805"/>
      <c r="E170" s="804"/>
      <c r="F170" s="804"/>
      <c r="G170" s="804"/>
      <c r="H170" s="804"/>
      <c r="I170" s="804"/>
      <c r="J170" s="804"/>
      <c r="K170" s="804"/>
      <c r="L170" s="804"/>
      <c r="M170" s="804"/>
      <c r="N170" s="804"/>
      <c r="O170" s="804"/>
      <c r="P170" s="804"/>
      <c r="Q170" s="804"/>
      <c r="R170" s="804"/>
      <c r="S170" s="804"/>
      <c r="T170" s="804"/>
      <c r="U170" s="804"/>
      <c r="V170" s="804"/>
      <c r="W170" s="804"/>
      <c r="X170" s="804"/>
      <c r="Y170" s="804"/>
      <c r="Z170" s="804"/>
      <c r="AA170" s="804"/>
    </row>
    <row r="171" spans="1:27" s="806" customFormat="1" ht="13.5" customHeight="1">
      <c r="A171" s="807"/>
      <c r="D171" s="805"/>
      <c r="E171" s="804"/>
      <c r="F171" s="804"/>
      <c r="G171" s="804"/>
      <c r="H171" s="804"/>
      <c r="I171" s="804"/>
      <c r="J171" s="804"/>
      <c r="K171" s="804"/>
      <c r="L171" s="804"/>
      <c r="M171" s="804"/>
      <c r="N171" s="804"/>
      <c r="O171" s="804"/>
      <c r="P171" s="804"/>
      <c r="Q171" s="804"/>
      <c r="R171" s="804"/>
      <c r="S171" s="804"/>
      <c r="T171" s="804"/>
      <c r="U171" s="804"/>
      <c r="V171" s="804"/>
      <c r="W171" s="804"/>
      <c r="X171" s="804"/>
      <c r="Y171" s="804"/>
      <c r="Z171" s="804"/>
      <c r="AA171" s="804"/>
    </row>
    <row r="172" spans="1:27" s="806" customFormat="1" ht="13.5" customHeight="1">
      <c r="A172" s="807"/>
      <c r="D172" s="805"/>
      <c r="E172" s="804"/>
      <c r="F172" s="804"/>
      <c r="G172" s="804"/>
      <c r="H172" s="804"/>
      <c r="I172" s="804"/>
      <c r="J172" s="804"/>
      <c r="K172" s="804"/>
      <c r="L172" s="804"/>
      <c r="M172" s="804"/>
      <c r="N172" s="804"/>
      <c r="O172" s="804"/>
      <c r="P172" s="804"/>
      <c r="Q172" s="804"/>
      <c r="R172" s="804"/>
      <c r="S172" s="804"/>
      <c r="T172" s="804"/>
      <c r="U172" s="804"/>
      <c r="V172" s="804"/>
      <c r="W172" s="804"/>
      <c r="X172" s="804"/>
      <c r="Y172" s="804"/>
      <c r="Z172" s="804"/>
      <c r="AA172" s="804"/>
    </row>
    <row r="173" spans="1:27" s="806" customFormat="1" ht="13.5" customHeight="1">
      <c r="A173" s="807"/>
      <c r="D173" s="805"/>
      <c r="E173" s="804"/>
      <c r="F173" s="804"/>
      <c r="G173" s="804"/>
      <c r="H173" s="804"/>
      <c r="I173" s="804"/>
      <c r="J173" s="804"/>
      <c r="K173" s="804"/>
      <c r="L173" s="804"/>
      <c r="M173" s="804"/>
      <c r="N173" s="804"/>
      <c r="O173" s="804"/>
      <c r="P173" s="804"/>
      <c r="Q173" s="804"/>
      <c r="R173" s="804"/>
      <c r="S173" s="804"/>
      <c r="T173" s="804"/>
      <c r="U173" s="804"/>
      <c r="V173" s="804"/>
      <c r="W173" s="804"/>
      <c r="X173" s="804"/>
      <c r="Y173" s="804"/>
      <c r="Z173" s="804"/>
      <c r="AA173" s="804"/>
    </row>
    <row r="174" spans="1:27" s="806" customFormat="1" ht="13.5" customHeight="1">
      <c r="A174" s="807"/>
      <c r="D174" s="805"/>
      <c r="E174" s="804"/>
      <c r="F174" s="804"/>
      <c r="G174" s="804"/>
      <c r="H174" s="804"/>
      <c r="I174" s="804"/>
      <c r="J174" s="804"/>
      <c r="K174" s="804"/>
      <c r="L174" s="804"/>
      <c r="M174" s="804"/>
      <c r="N174" s="804"/>
      <c r="O174" s="804"/>
      <c r="P174" s="804"/>
      <c r="Q174" s="804"/>
      <c r="R174" s="804"/>
      <c r="S174" s="804"/>
      <c r="T174" s="804"/>
      <c r="U174" s="804"/>
      <c r="V174" s="804"/>
      <c r="W174" s="804"/>
      <c r="X174" s="804"/>
      <c r="Y174" s="804"/>
      <c r="Z174" s="804"/>
      <c r="AA174" s="804"/>
    </row>
    <row r="175" spans="1:27" s="806" customFormat="1" ht="13.5" customHeight="1">
      <c r="A175" s="807"/>
      <c r="D175" s="805"/>
      <c r="E175" s="804"/>
      <c r="F175" s="804"/>
      <c r="G175" s="804"/>
      <c r="H175" s="804"/>
      <c r="I175" s="804"/>
      <c r="J175" s="804"/>
      <c r="K175" s="804"/>
      <c r="L175" s="804"/>
      <c r="M175" s="804"/>
      <c r="N175" s="804"/>
      <c r="O175" s="804"/>
      <c r="P175" s="804"/>
      <c r="Q175" s="804"/>
      <c r="R175" s="804"/>
      <c r="S175" s="804"/>
      <c r="T175" s="804"/>
      <c r="U175" s="804"/>
      <c r="V175" s="804"/>
      <c r="W175" s="804"/>
      <c r="X175" s="804"/>
      <c r="Y175" s="804"/>
      <c r="Z175" s="804"/>
      <c r="AA175" s="804"/>
    </row>
    <row r="176" spans="1:27" s="806" customFormat="1" ht="13.5" customHeight="1">
      <c r="A176" s="807"/>
      <c r="D176" s="805"/>
      <c r="E176" s="804"/>
      <c r="F176" s="804"/>
      <c r="G176" s="804"/>
      <c r="H176" s="804"/>
      <c r="I176" s="804"/>
      <c r="J176" s="804"/>
      <c r="K176" s="804"/>
      <c r="L176" s="804"/>
      <c r="M176" s="804"/>
      <c r="N176" s="804"/>
      <c r="O176" s="804"/>
      <c r="P176" s="804"/>
      <c r="Q176" s="804"/>
      <c r="R176" s="804"/>
      <c r="S176" s="804"/>
      <c r="T176" s="804"/>
      <c r="U176" s="804"/>
      <c r="V176" s="804"/>
      <c r="W176" s="804"/>
      <c r="X176" s="804"/>
      <c r="Y176" s="804"/>
      <c r="Z176" s="804"/>
      <c r="AA176" s="804"/>
    </row>
    <row r="177" spans="1:27" s="806" customFormat="1" ht="13.5" customHeight="1">
      <c r="A177" s="807"/>
      <c r="D177" s="805"/>
      <c r="E177" s="804"/>
      <c r="F177" s="804"/>
      <c r="G177" s="804"/>
      <c r="H177" s="804"/>
      <c r="I177" s="804"/>
      <c r="J177" s="804"/>
      <c r="K177" s="804"/>
      <c r="L177" s="804"/>
      <c r="M177" s="804"/>
      <c r="N177" s="804"/>
      <c r="O177" s="804"/>
      <c r="P177" s="804"/>
      <c r="Q177" s="804"/>
      <c r="R177" s="804"/>
      <c r="S177" s="804"/>
      <c r="T177" s="804"/>
      <c r="U177" s="804"/>
      <c r="V177" s="804"/>
      <c r="W177" s="804"/>
      <c r="X177" s="804"/>
      <c r="Y177" s="804"/>
      <c r="Z177" s="804"/>
      <c r="AA177" s="804"/>
    </row>
    <row r="178" spans="1:27" s="806" customFormat="1" ht="13.5" customHeight="1">
      <c r="A178" s="807"/>
      <c r="D178" s="805"/>
      <c r="E178" s="804"/>
      <c r="F178" s="804"/>
      <c r="G178" s="804"/>
      <c r="H178" s="804"/>
      <c r="I178" s="804"/>
      <c r="J178" s="804"/>
      <c r="K178" s="804"/>
      <c r="L178" s="804"/>
      <c r="M178" s="804"/>
      <c r="N178" s="804"/>
      <c r="O178" s="804"/>
      <c r="P178" s="804"/>
      <c r="Q178" s="804"/>
      <c r="R178" s="804"/>
      <c r="S178" s="804"/>
      <c r="T178" s="804"/>
      <c r="U178" s="804"/>
      <c r="V178" s="804"/>
      <c r="W178" s="804"/>
      <c r="X178" s="804"/>
      <c r="Y178" s="804"/>
      <c r="Z178" s="804"/>
      <c r="AA178" s="804"/>
    </row>
    <row r="179" spans="1:27" s="806" customFormat="1" ht="13.5" customHeight="1">
      <c r="A179" s="807"/>
      <c r="D179" s="805"/>
      <c r="E179" s="804"/>
      <c r="F179" s="804"/>
      <c r="G179" s="804"/>
      <c r="H179" s="804"/>
      <c r="I179" s="804"/>
      <c r="J179" s="804"/>
      <c r="K179" s="804"/>
      <c r="L179" s="804"/>
      <c r="M179" s="804"/>
      <c r="N179" s="804"/>
      <c r="O179" s="804"/>
      <c r="P179" s="804"/>
      <c r="Q179" s="804"/>
      <c r="R179" s="804"/>
      <c r="S179" s="804"/>
      <c r="T179" s="804"/>
      <c r="U179" s="804"/>
      <c r="V179" s="804"/>
      <c r="W179" s="804"/>
      <c r="X179" s="804"/>
      <c r="Y179" s="804"/>
      <c r="Z179" s="804"/>
      <c r="AA179" s="804"/>
    </row>
    <row r="180" spans="1:27" s="806" customFormat="1" ht="13.5" customHeight="1">
      <c r="A180" s="807"/>
      <c r="D180" s="805"/>
      <c r="E180" s="804"/>
      <c r="F180" s="804"/>
      <c r="G180" s="804"/>
      <c r="H180" s="804"/>
      <c r="I180" s="804"/>
      <c r="J180" s="804"/>
      <c r="K180" s="804"/>
      <c r="L180" s="804"/>
      <c r="M180" s="804"/>
      <c r="N180" s="804"/>
      <c r="O180" s="804"/>
      <c r="P180" s="804"/>
      <c r="Q180" s="804"/>
      <c r="R180" s="804"/>
      <c r="S180" s="804"/>
      <c r="T180" s="804"/>
      <c r="U180" s="804"/>
      <c r="V180" s="804"/>
      <c r="W180" s="804"/>
      <c r="X180" s="804"/>
      <c r="Y180" s="804"/>
      <c r="Z180" s="804"/>
      <c r="AA180" s="804"/>
    </row>
    <row r="181" spans="1:27" s="806" customFormat="1" ht="13.5" customHeight="1">
      <c r="A181" s="807"/>
      <c r="D181" s="805"/>
      <c r="E181" s="804"/>
      <c r="F181" s="804"/>
      <c r="G181" s="804"/>
      <c r="H181" s="804"/>
      <c r="I181" s="804"/>
      <c r="J181" s="804"/>
      <c r="K181" s="804"/>
      <c r="L181" s="804"/>
      <c r="M181" s="804"/>
      <c r="N181" s="804"/>
      <c r="O181" s="804"/>
      <c r="P181" s="804"/>
      <c r="Q181" s="804"/>
      <c r="R181" s="804"/>
      <c r="S181" s="804"/>
      <c r="T181" s="804"/>
      <c r="U181" s="804"/>
      <c r="V181" s="804"/>
      <c r="W181" s="804"/>
      <c r="X181" s="804"/>
      <c r="Y181" s="804"/>
      <c r="Z181" s="804"/>
      <c r="AA181" s="804"/>
    </row>
    <row r="182" spans="1:27" s="806" customFormat="1" ht="13.5" customHeight="1">
      <c r="A182" s="807"/>
      <c r="D182" s="805"/>
      <c r="E182" s="804"/>
      <c r="F182" s="804"/>
      <c r="G182" s="804"/>
      <c r="H182" s="804"/>
      <c r="I182" s="804"/>
      <c r="J182" s="804"/>
      <c r="K182" s="804"/>
      <c r="L182" s="804"/>
      <c r="M182" s="804"/>
      <c r="N182" s="804"/>
      <c r="O182" s="804"/>
      <c r="P182" s="804"/>
      <c r="Q182" s="804"/>
      <c r="R182" s="804"/>
      <c r="S182" s="804"/>
      <c r="T182" s="804"/>
      <c r="U182" s="804"/>
      <c r="V182" s="804"/>
      <c r="W182" s="804"/>
      <c r="X182" s="804"/>
      <c r="Y182" s="804"/>
      <c r="Z182" s="804"/>
      <c r="AA182" s="804"/>
    </row>
    <row r="183" spans="1:27" s="806" customFormat="1" ht="13.5" customHeight="1">
      <c r="A183" s="807"/>
      <c r="D183" s="805"/>
      <c r="E183" s="804"/>
      <c r="F183" s="804"/>
      <c r="G183" s="804"/>
      <c r="H183" s="804"/>
      <c r="I183" s="804"/>
      <c r="J183" s="804"/>
      <c r="K183" s="804"/>
      <c r="L183" s="804"/>
      <c r="M183" s="804"/>
      <c r="N183" s="804"/>
      <c r="O183" s="804"/>
      <c r="P183" s="804"/>
      <c r="Q183" s="804"/>
      <c r="R183" s="804"/>
      <c r="S183" s="804"/>
      <c r="T183" s="804"/>
      <c r="U183" s="804"/>
      <c r="V183" s="804"/>
      <c r="W183" s="804"/>
      <c r="X183" s="804"/>
      <c r="Y183" s="804"/>
      <c r="Z183" s="804"/>
      <c r="AA183" s="804"/>
    </row>
    <row r="184" spans="1:27" s="806" customFormat="1" ht="13.5" customHeight="1">
      <c r="A184" s="807"/>
      <c r="D184" s="805"/>
      <c r="E184" s="804"/>
      <c r="F184" s="804"/>
      <c r="G184" s="804"/>
      <c r="H184" s="804"/>
      <c r="I184" s="804"/>
      <c r="J184" s="804"/>
      <c r="K184" s="804"/>
      <c r="L184" s="804"/>
      <c r="M184" s="804"/>
      <c r="N184" s="804"/>
      <c r="O184" s="804"/>
      <c r="P184" s="804"/>
      <c r="Q184" s="804"/>
      <c r="R184" s="804"/>
      <c r="S184" s="804"/>
      <c r="T184" s="804"/>
      <c r="U184" s="804"/>
      <c r="V184" s="804"/>
      <c r="W184" s="804"/>
      <c r="X184" s="804"/>
      <c r="Y184" s="804"/>
      <c r="Z184" s="804"/>
      <c r="AA184" s="804"/>
    </row>
    <row r="185" spans="1:27" s="806" customFormat="1" ht="13.5" customHeight="1">
      <c r="A185" s="807"/>
      <c r="D185" s="805"/>
      <c r="E185" s="804"/>
      <c r="F185" s="804"/>
      <c r="G185" s="804"/>
      <c r="H185" s="804"/>
      <c r="I185" s="804"/>
      <c r="J185" s="804"/>
      <c r="K185" s="804"/>
      <c r="L185" s="804"/>
      <c r="M185" s="804"/>
      <c r="N185" s="804"/>
      <c r="O185" s="804"/>
      <c r="P185" s="804"/>
      <c r="Q185" s="804"/>
      <c r="R185" s="804"/>
      <c r="S185" s="804"/>
      <c r="T185" s="804"/>
      <c r="U185" s="804"/>
      <c r="V185" s="804"/>
      <c r="W185" s="804"/>
      <c r="X185" s="804"/>
      <c r="Y185" s="804"/>
      <c r="Z185" s="804"/>
      <c r="AA185" s="804"/>
    </row>
    <row r="186" spans="1:27" s="806" customFormat="1" ht="13.5" customHeight="1">
      <c r="A186" s="807"/>
      <c r="D186" s="805"/>
      <c r="E186" s="804"/>
      <c r="F186" s="804"/>
      <c r="G186" s="804"/>
      <c r="H186" s="804"/>
      <c r="I186" s="804"/>
      <c r="J186" s="804"/>
      <c r="K186" s="804"/>
      <c r="L186" s="804"/>
      <c r="M186" s="804"/>
      <c r="N186" s="804"/>
      <c r="O186" s="804"/>
      <c r="P186" s="804"/>
      <c r="Q186" s="804"/>
      <c r="R186" s="804"/>
      <c r="S186" s="804"/>
      <c r="T186" s="804"/>
      <c r="U186" s="804"/>
      <c r="V186" s="804"/>
      <c r="W186" s="804"/>
      <c r="X186" s="804"/>
      <c r="Y186" s="804"/>
      <c r="Z186" s="804"/>
      <c r="AA186" s="804"/>
    </row>
    <row r="187" spans="1:27" s="806" customFormat="1" ht="13.5" customHeight="1">
      <c r="A187" s="807"/>
      <c r="D187" s="805"/>
      <c r="E187" s="804"/>
      <c r="F187" s="804"/>
      <c r="G187" s="804"/>
      <c r="H187" s="804"/>
      <c r="I187" s="804"/>
      <c r="J187" s="804"/>
      <c r="K187" s="804"/>
      <c r="L187" s="804"/>
      <c r="M187" s="804"/>
      <c r="N187" s="804"/>
      <c r="O187" s="804"/>
      <c r="P187" s="804"/>
      <c r="Q187" s="804"/>
      <c r="R187" s="804"/>
      <c r="S187" s="804"/>
      <c r="T187" s="804"/>
      <c r="U187" s="804"/>
      <c r="V187" s="804"/>
      <c r="W187" s="804"/>
      <c r="X187" s="804"/>
      <c r="Y187" s="804"/>
      <c r="Z187" s="804"/>
      <c r="AA187" s="804"/>
    </row>
    <row r="188" spans="1:27" s="806" customFormat="1" ht="13.5" customHeight="1">
      <c r="A188" s="807"/>
      <c r="D188" s="805"/>
      <c r="E188" s="804"/>
      <c r="F188" s="804"/>
      <c r="G188" s="804"/>
      <c r="H188" s="804"/>
      <c r="I188" s="804"/>
      <c r="J188" s="804"/>
      <c r="K188" s="804"/>
      <c r="L188" s="804"/>
      <c r="M188" s="804"/>
      <c r="N188" s="804"/>
      <c r="O188" s="804"/>
      <c r="P188" s="804"/>
      <c r="Q188" s="804"/>
      <c r="R188" s="804"/>
      <c r="S188" s="804"/>
      <c r="T188" s="804"/>
      <c r="U188" s="804"/>
      <c r="V188" s="804"/>
      <c r="W188" s="804"/>
      <c r="X188" s="804"/>
      <c r="Y188" s="804"/>
      <c r="Z188" s="804"/>
      <c r="AA188" s="804"/>
    </row>
    <row r="189" spans="1:27" s="806" customFormat="1" ht="13.5" customHeight="1">
      <c r="A189" s="807"/>
      <c r="D189" s="805"/>
      <c r="E189" s="804"/>
      <c r="F189" s="804"/>
      <c r="G189" s="804"/>
      <c r="H189" s="804"/>
      <c r="I189" s="804"/>
      <c r="J189" s="804"/>
      <c r="K189" s="804"/>
      <c r="L189" s="804"/>
      <c r="M189" s="804"/>
      <c r="N189" s="804"/>
      <c r="O189" s="804"/>
      <c r="P189" s="804"/>
      <c r="Q189" s="804"/>
      <c r="R189" s="804"/>
      <c r="S189" s="804"/>
      <c r="T189" s="804"/>
      <c r="U189" s="804"/>
      <c r="V189" s="804"/>
      <c r="W189" s="804"/>
      <c r="X189" s="804"/>
      <c r="Y189" s="804"/>
      <c r="Z189" s="804"/>
      <c r="AA189" s="804"/>
    </row>
    <row r="190" spans="1:27" s="806" customFormat="1" ht="13.5" customHeight="1">
      <c r="A190" s="807"/>
      <c r="D190" s="805"/>
      <c r="E190" s="804"/>
      <c r="F190" s="804"/>
      <c r="G190" s="804"/>
      <c r="H190" s="804"/>
      <c r="I190" s="804"/>
      <c r="J190" s="804"/>
      <c r="K190" s="804"/>
      <c r="L190" s="804"/>
      <c r="M190" s="804"/>
      <c r="N190" s="804"/>
      <c r="O190" s="804"/>
      <c r="P190" s="804"/>
      <c r="Q190" s="804"/>
      <c r="R190" s="804"/>
      <c r="S190" s="804"/>
      <c r="T190" s="804"/>
      <c r="U190" s="804"/>
      <c r="V190" s="804"/>
      <c r="W190" s="804"/>
      <c r="X190" s="804"/>
      <c r="Y190" s="804"/>
      <c r="Z190" s="804"/>
      <c r="AA190" s="804"/>
    </row>
    <row r="191" spans="1:27" s="806" customFormat="1" ht="13.5" customHeight="1">
      <c r="A191" s="807"/>
      <c r="D191" s="805"/>
      <c r="E191" s="804"/>
      <c r="F191" s="804"/>
      <c r="G191" s="804"/>
      <c r="H191" s="804"/>
      <c r="I191" s="804"/>
      <c r="J191" s="804"/>
      <c r="K191" s="804"/>
      <c r="L191" s="804"/>
      <c r="M191" s="804"/>
      <c r="N191" s="804"/>
      <c r="O191" s="804"/>
      <c r="P191" s="804"/>
      <c r="Q191" s="804"/>
      <c r="R191" s="804"/>
      <c r="S191" s="804"/>
      <c r="T191" s="804"/>
      <c r="U191" s="804"/>
      <c r="V191" s="804"/>
      <c r="W191" s="804"/>
      <c r="X191" s="804"/>
      <c r="Y191" s="804"/>
      <c r="Z191" s="804"/>
      <c r="AA191" s="804"/>
    </row>
    <row r="192" spans="1:27" s="806" customFormat="1" ht="13.5" customHeight="1">
      <c r="A192" s="807"/>
      <c r="D192" s="805"/>
      <c r="E192" s="804"/>
      <c r="F192" s="804"/>
      <c r="G192" s="804"/>
      <c r="H192" s="804"/>
      <c r="I192" s="804"/>
      <c r="J192" s="804"/>
      <c r="K192" s="804"/>
      <c r="L192" s="804"/>
      <c r="M192" s="804"/>
      <c r="N192" s="804"/>
      <c r="O192" s="804"/>
      <c r="P192" s="804"/>
      <c r="Q192" s="804"/>
      <c r="R192" s="804"/>
      <c r="S192" s="804"/>
      <c r="T192" s="804"/>
      <c r="U192" s="804"/>
      <c r="V192" s="804"/>
      <c r="W192" s="804"/>
      <c r="X192" s="804"/>
      <c r="Y192" s="804"/>
      <c r="Z192" s="804"/>
      <c r="AA192" s="804"/>
    </row>
    <row r="193" spans="1:27" s="806" customFormat="1" ht="13.5" customHeight="1">
      <c r="A193" s="807"/>
      <c r="D193" s="805"/>
      <c r="E193" s="804"/>
      <c r="F193" s="804"/>
      <c r="G193" s="804"/>
      <c r="H193" s="804"/>
      <c r="I193" s="804"/>
      <c r="J193" s="804"/>
      <c r="K193" s="804"/>
      <c r="L193" s="804"/>
      <c r="M193" s="804"/>
      <c r="N193" s="804"/>
      <c r="O193" s="804"/>
      <c r="P193" s="804"/>
      <c r="Q193" s="804"/>
      <c r="R193" s="804"/>
      <c r="S193" s="804"/>
      <c r="T193" s="804"/>
      <c r="U193" s="804"/>
      <c r="V193" s="804"/>
      <c r="W193" s="804"/>
      <c r="X193" s="804"/>
      <c r="Y193" s="804"/>
      <c r="Z193" s="804"/>
      <c r="AA193" s="804"/>
    </row>
    <row r="194" spans="1:27" s="806" customFormat="1" ht="13.5" customHeight="1">
      <c r="A194" s="807"/>
      <c r="D194" s="805"/>
      <c r="E194" s="804"/>
      <c r="F194" s="804"/>
      <c r="G194" s="804"/>
      <c r="H194" s="804"/>
      <c r="I194" s="804"/>
      <c r="J194" s="804"/>
      <c r="K194" s="804"/>
      <c r="L194" s="804"/>
      <c r="M194" s="804"/>
      <c r="N194" s="804"/>
      <c r="O194" s="804"/>
      <c r="P194" s="804"/>
      <c r="Q194" s="804"/>
      <c r="R194" s="804"/>
      <c r="S194" s="804"/>
      <c r="T194" s="804"/>
      <c r="U194" s="804"/>
      <c r="V194" s="804"/>
      <c r="W194" s="804"/>
      <c r="X194" s="804"/>
      <c r="Y194" s="804"/>
      <c r="Z194" s="804"/>
      <c r="AA194" s="804"/>
    </row>
    <row r="195" spans="1:27" s="806" customFormat="1" ht="13.5" customHeight="1">
      <c r="A195" s="807"/>
      <c r="D195" s="805"/>
      <c r="E195" s="804"/>
      <c r="F195" s="804"/>
      <c r="G195" s="804"/>
      <c r="H195" s="804"/>
      <c r="I195" s="804"/>
      <c r="J195" s="804"/>
      <c r="K195" s="804"/>
      <c r="L195" s="804"/>
      <c r="M195" s="804"/>
      <c r="N195" s="804"/>
      <c r="O195" s="804"/>
      <c r="P195" s="804"/>
      <c r="Q195" s="804"/>
      <c r="R195" s="804"/>
      <c r="S195" s="804"/>
      <c r="T195" s="804"/>
      <c r="U195" s="804"/>
      <c r="V195" s="804"/>
      <c r="W195" s="804"/>
      <c r="X195" s="804"/>
      <c r="Y195" s="804"/>
      <c r="Z195" s="804"/>
      <c r="AA195" s="804"/>
    </row>
    <row r="196" spans="1:27" s="806" customFormat="1" ht="13.5" customHeight="1">
      <c r="A196" s="807"/>
      <c r="D196" s="805"/>
      <c r="E196" s="804"/>
      <c r="F196" s="804"/>
      <c r="G196" s="804"/>
      <c r="H196" s="804"/>
      <c r="I196" s="804"/>
      <c r="J196" s="804"/>
      <c r="K196" s="804"/>
      <c r="L196" s="804"/>
      <c r="M196" s="804"/>
      <c r="N196" s="804"/>
      <c r="O196" s="804"/>
      <c r="P196" s="804"/>
      <c r="Q196" s="804"/>
      <c r="R196" s="804"/>
      <c r="S196" s="804"/>
      <c r="T196" s="804"/>
      <c r="U196" s="804"/>
      <c r="V196" s="804"/>
      <c r="W196" s="804"/>
      <c r="X196" s="804"/>
      <c r="Y196" s="804"/>
      <c r="Z196" s="804"/>
      <c r="AA196" s="804"/>
    </row>
    <row r="197" spans="1:27" s="806" customFormat="1" ht="13.5" customHeight="1">
      <c r="A197" s="807"/>
      <c r="D197" s="805"/>
      <c r="E197" s="804"/>
      <c r="F197" s="804"/>
      <c r="G197" s="804"/>
      <c r="H197" s="804"/>
      <c r="I197" s="804"/>
      <c r="J197" s="804"/>
      <c r="K197" s="804"/>
      <c r="L197" s="804"/>
      <c r="M197" s="804"/>
      <c r="N197" s="804"/>
      <c r="O197" s="804"/>
      <c r="P197" s="804"/>
      <c r="Q197" s="804"/>
      <c r="R197" s="804"/>
      <c r="S197" s="804"/>
      <c r="T197" s="804"/>
      <c r="U197" s="804"/>
      <c r="V197" s="804"/>
      <c r="W197" s="804"/>
      <c r="X197" s="804"/>
      <c r="Y197" s="804"/>
      <c r="Z197" s="804"/>
      <c r="AA197" s="804"/>
    </row>
    <row r="198" spans="1:27" s="806" customFormat="1" ht="13.5" customHeight="1">
      <c r="A198" s="807"/>
      <c r="D198" s="805"/>
      <c r="E198" s="804"/>
      <c r="F198" s="804"/>
      <c r="G198" s="804"/>
      <c r="H198" s="804"/>
      <c r="I198" s="804"/>
      <c r="J198" s="804"/>
      <c r="K198" s="804"/>
      <c r="L198" s="804"/>
      <c r="M198" s="804"/>
      <c r="N198" s="804"/>
      <c r="O198" s="804"/>
      <c r="P198" s="804"/>
      <c r="Q198" s="804"/>
      <c r="R198" s="804"/>
      <c r="S198" s="804"/>
      <c r="T198" s="804"/>
      <c r="U198" s="804"/>
      <c r="V198" s="804"/>
      <c r="W198" s="804"/>
      <c r="X198" s="804"/>
      <c r="Y198" s="804"/>
      <c r="Z198" s="804"/>
      <c r="AA198" s="804"/>
    </row>
    <row r="199" spans="1:27" s="806" customFormat="1" ht="13.5" customHeight="1">
      <c r="A199" s="807"/>
      <c r="D199" s="805"/>
      <c r="E199" s="804"/>
      <c r="F199" s="804"/>
      <c r="G199" s="804"/>
      <c r="H199" s="804"/>
      <c r="I199" s="804"/>
      <c r="J199" s="804"/>
      <c r="K199" s="804"/>
      <c r="L199" s="804"/>
      <c r="M199" s="804"/>
      <c r="N199" s="804"/>
      <c r="O199" s="804"/>
      <c r="P199" s="804"/>
      <c r="Q199" s="804"/>
      <c r="R199" s="804"/>
      <c r="S199" s="804"/>
      <c r="T199" s="804"/>
      <c r="U199" s="804"/>
      <c r="V199" s="804"/>
      <c r="W199" s="804"/>
      <c r="X199" s="804"/>
      <c r="Y199" s="804"/>
      <c r="Z199" s="804"/>
      <c r="AA199" s="804"/>
    </row>
    <row r="200" spans="1:27" s="806" customFormat="1" ht="13.5" customHeight="1">
      <c r="A200" s="807"/>
      <c r="D200" s="805"/>
      <c r="E200" s="804"/>
      <c r="F200" s="804"/>
      <c r="G200" s="804"/>
      <c r="H200" s="804"/>
      <c r="I200" s="804"/>
      <c r="J200" s="804"/>
      <c r="K200" s="804"/>
      <c r="L200" s="804"/>
      <c r="M200" s="804"/>
      <c r="N200" s="804"/>
      <c r="O200" s="804"/>
      <c r="P200" s="804"/>
      <c r="Q200" s="804"/>
      <c r="R200" s="804"/>
      <c r="S200" s="804"/>
      <c r="T200" s="804"/>
      <c r="U200" s="804"/>
      <c r="V200" s="804"/>
      <c r="W200" s="804"/>
      <c r="X200" s="804"/>
      <c r="Y200" s="804"/>
      <c r="Z200" s="804"/>
      <c r="AA200" s="804"/>
    </row>
    <row r="201" spans="1:27" s="806" customFormat="1" ht="13.5" customHeight="1">
      <c r="A201" s="807"/>
      <c r="D201" s="805"/>
      <c r="E201" s="804"/>
      <c r="F201" s="804"/>
      <c r="G201" s="804"/>
      <c r="H201" s="804"/>
      <c r="I201" s="804"/>
      <c r="J201" s="804"/>
      <c r="K201" s="804"/>
      <c r="L201" s="804"/>
      <c r="M201" s="804"/>
      <c r="N201" s="804"/>
      <c r="O201" s="804"/>
      <c r="P201" s="804"/>
      <c r="Q201" s="804"/>
      <c r="R201" s="804"/>
      <c r="S201" s="804"/>
      <c r="T201" s="804"/>
      <c r="U201" s="804"/>
      <c r="V201" s="804"/>
      <c r="W201" s="804"/>
      <c r="X201" s="804"/>
      <c r="Y201" s="804"/>
      <c r="Z201" s="804"/>
      <c r="AA201" s="804"/>
    </row>
    <row r="202" spans="1:27" s="806" customFormat="1" ht="13.5" customHeight="1">
      <c r="A202" s="807"/>
      <c r="D202" s="805"/>
      <c r="E202" s="804"/>
      <c r="F202" s="804"/>
      <c r="G202" s="804"/>
      <c r="H202" s="804"/>
      <c r="I202" s="804"/>
      <c r="J202" s="804"/>
      <c r="K202" s="804"/>
      <c r="L202" s="804"/>
      <c r="M202" s="804"/>
      <c r="N202" s="804"/>
      <c r="O202" s="804"/>
      <c r="P202" s="804"/>
      <c r="Q202" s="804"/>
      <c r="R202" s="804"/>
      <c r="S202" s="804"/>
      <c r="T202" s="804"/>
      <c r="U202" s="804"/>
      <c r="V202" s="804"/>
      <c r="W202" s="804"/>
      <c r="X202" s="804"/>
      <c r="Y202" s="804"/>
      <c r="Z202" s="804"/>
      <c r="AA202" s="804"/>
    </row>
    <row r="203" spans="1:27" s="806" customFormat="1" ht="13.5" customHeight="1">
      <c r="A203" s="807"/>
      <c r="D203" s="805"/>
      <c r="E203" s="804"/>
      <c r="F203" s="804"/>
      <c r="G203" s="804"/>
      <c r="H203" s="804"/>
      <c r="I203" s="804"/>
      <c r="J203" s="804"/>
      <c r="K203" s="804"/>
      <c r="L203" s="804"/>
      <c r="M203" s="804"/>
      <c r="N203" s="804"/>
      <c r="O203" s="804"/>
      <c r="P203" s="804"/>
      <c r="Q203" s="804"/>
      <c r="R203" s="804"/>
      <c r="S203" s="804"/>
      <c r="T203" s="804"/>
      <c r="U203" s="804"/>
      <c r="V203" s="804"/>
      <c r="W203" s="804"/>
      <c r="X203" s="804"/>
      <c r="Y203" s="804"/>
      <c r="Z203" s="804"/>
      <c r="AA203" s="804"/>
    </row>
    <row r="204" spans="1:27" s="806" customFormat="1" ht="13.5" customHeight="1">
      <c r="A204" s="807"/>
      <c r="D204" s="805"/>
      <c r="E204" s="804"/>
      <c r="F204" s="804"/>
      <c r="G204" s="804"/>
      <c r="H204" s="804"/>
      <c r="I204" s="804"/>
      <c r="J204" s="804"/>
      <c r="K204" s="804"/>
      <c r="L204" s="804"/>
      <c r="M204" s="804"/>
      <c r="N204" s="804"/>
      <c r="O204" s="804"/>
      <c r="P204" s="804"/>
      <c r="Q204" s="804"/>
      <c r="R204" s="804"/>
      <c r="S204" s="804"/>
      <c r="T204" s="804"/>
      <c r="U204" s="804"/>
      <c r="V204" s="804"/>
      <c r="W204" s="804"/>
      <c r="X204" s="804"/>
      <c r="Y204" s="804"/>
      <c r="Z204" s="804"/>
      <c r="AA204" s="804"/>
    </row>
    <row r="205" spans="1:27" s="806" customFormat="1" ht="13.5" customHeight="1">
      <c r="A205" s="807"/>
      <c r="D205" s="805"/>
      <c r="E205" s="804"/>
      <c r="F205" s="804"/>
      <c r="G205" s="804"/>
      <c r="H205" s="804"/>
      <c r="I205" s="804"/>
      <c r="J205" s="804"/>
      <c r="K205" s="804"/>
      <c r="L205" s="804"/>
      <c r="M205" s="804"/>
      <c r="N205" s="804"/>
      <c r="O205" s="804"/>
      <c r="P205" s="804"/>
      <c r="Q205" s="804"/>
      <c r="R205" s="804"/>
      <c r="S205" s="804"/>
      <c r="T205" s="804"/>
      <c r="U205" s="804"/>
      <c r="V205" s="804"/>
      <c r="W205" s="804"/>
      <c r="X205" s="804"/>
      <c r="Y205" s="804"/>
      <c r="Z205" s="804"/>
      <c r="AA205" s="804"/>
    </row>
    <row r="206" spans="1:27" s="806" customFormat="1" ht="13.5" customHeight="1">
      <c r="A206" s="807"/>
      <c r="D206" s="805"/>
      <c r="E206" s="804"/>
      <c r="F206" s="804"/>
      <c r="G206" s="804"/>
      <c r="H206" s="804"/>
      <c r="I206" s="804"/>
      <c r="J206" s="804"/>
      <c r="K206" s="804"/>
      <c r="L206" s="804"/>
      <c r="M206" s="804"/>
      <c r="N206" s="804"/>
      <c r="O206" s="804"/>
      <c r="P206" s="804"/>
      <c r="Q206" s="804"/>
      <c r="R206" s="804"/>
      <c r="S206" s="804"/>
      <c r="T206" s="804"/>
      <c r="U206" s="804"/>
      <c r="V206" s="804"/>
      <c r="W206" s="804"/>
      <c r="X206" s="804"/>
      <c r="Y206" s="804"/>
      <c r="Z206" s="804"/>
      <c r="AA206" s="804"/>
    </row>
    <row r="207" spans="1:27" s="806" customFormat="1" ht="13.5" customHeight="1">
      <c r="A207" s="807"/>
      <c r="D207" s="805"/>
      <c r="E207" s="804"/>
      <c r="F207" s="804"/>
      <c r="G207" s="804"/>
      <c r="H207" s="804"/>
      <c r="I207" s="804"/>
      <c r="J207" s="804"/>
      <c r="K207" s="804"/>
      <c r="L207" s="804"/>
      <c r="M207" s="804"/>
      <c r="N207" s="804"/>
      <c r="O207" s="804"/>
      <c r="P207" s="804"/>
      <c r="Q207" s="804"/>
      <c r="R207" s="804"/>
      <c r="S207" s="804"/>
      <c r="T207" s="804"/>
      <c r="U207" s="804"/>
      <c r="V207" s="804"/>
      <c r="W207" s="804"/>
      <c r="X207" s="804"/>
      <c r="Y207" s="804"/>
      <c r="Z207" s="804"/>
      <c r="AA207" s="804"/>
    </row>
    <row r="208" spans="1:27" s="806" customFormat="1" ht="13.5" customHeight="1">
      <c r="A208" s="807"/>
      <c r="D208" s="805"/>
      <c r="E208" s="804"/>
      <c r="F208" s="804"/>
      <c r="G208" s="804"/>
      <c r="H208" s="804"/>
      <c r="I208" s="804"/>
      <c r="J208" s="804"/>
      <c r="K208" s="804"/>
      <c r="L208" s="804"/>
      <c r="M208" s="804"/>
      <c r="N208" s="804"/>
      <c r="O208" s="804"/>
      <c r="P208" s="804"/>
      <c r="Q208" s="804"/>
      <c r="R208" s="804"/>
      <c r="S208" s="804"/>
      <c r="T208" s="804"/>
      <c r="U208" s="804"/>
      <c r="V208" s="804"/>
      <c r="W208" s="804"/>
      <c r="X208" s="804"/>
      <c r="Y208" s="804"/>
      <c r="Z208" s="804"/>
      <c r="AA208" s="804"/>
    </row>
    <row r="209" spans="1:27" s="806" customFormat="1" ht="13.5" customHeight="1">
      <c r="A209" s="807"/>
      <c r="D209" s="805"/>
      <c r="E209" s="804"/>
      <c r="F209" s="804"/>
      <c r="G209" s="804"/>
      <c r="H209" s="804"/>
      <c r="I209" s="804"/>
      <c r="J209" s="804"/>
      <c r="K209" s="804"/>
      <c r="L209" s="804"/>
      <c r="M209" s="804"/>
      <c r="N209" s="804"/>
      <c r="O209" s="804"/>
      <c r="P209" s="804"/>
      <c r="Q209" s="804"/>
      <c r="R209" s="804"/>
      <c r="S209" s="804"/>
      <c r="T209" s="804"/>
      <c r="U209" s="804"/>
      <c r="V209" s="804"/>
      <c r="W209" s="804"/>
      <c r="X209" s="804"/>
      <c r="Y209" s="804"/>
      <c r="Z209" s="804"/>
      <c r="AA209" s="804"/>
    </row>
    <row r="210" spans="1:27" s="806" customFormat="1" ht="13.5" customHeight="1">
      <c r="A210" s="807"/>
      <c r="D210" s="805"/>
      <c r="E210" s="804"/>
      <c r="F210" s="804"/>
      <c r="G210" s="804"/>
      <c r="H210" s="804"/>
      <c r="I210" s="804"/>
      <c r="J210" s="804"/>
      <c r="K210" s="804"/>
      <c r="L210" s="804"/>
      <c r="M210" s="804"/>
      <c r="N210" s="804"/>
      <c r="O210" s="804"/>
      <c r="P210" s="804"/>
      <c r="Q210" s="804"/>
      <c r="R210" s="804"/>
      <c r="S210" s="804"/>
      <c r="T210" s="804"/>
      <c r="U210" s="804"/>
      <c r="V210" s="804"/>
      <c r="W210" s="804"/>
      <c r="X210" s="804"/>
      <c r="Y210" s="804"/>
      <c r="Z210" s="804"/>
      <c r="AA210" s="804"/>
    </row>
    <row r="211" spans="1:27" s="806" customFormat="1" ht="13.5" customHeight="1">
      <c r="A211" s="807"/>
      <c r="D211" s="805"/>
      <c r="E211" s="804"/>
      <c r="F211" s="804"/>
      <c r="G211" s="804"/>
      <c r="H211" s="804"/>
      <c r="I211" s="804"/>
      <c r="J211" s="804"/>
      <c r="K211" s="804"/>
      <c r="L211" s="804"/>
      <c r="M211" s="804"/>
      <c r="N211" s="804"/>
      <c r="O211" s="804"/>
      <c r="P211" s="804"/>
      <c r="Q211" s="804"/>
      <c r="R211" s="804"/>
      <c r="S211" s="804"/>
      <c r="T211" s="804"/>
      <c r="U211" s="804"/>
      <c r="V211" s="804"/>
      <c r="W211" s="804"/>
      <c r="X211" s="804"/>
      <c r="Y211" s="804"/>
      <c r="Z211" s="804"/>
      <c r="AA211" s="804"/>
    </row>
    <row r="212" spans="1:27" s="806" customFormat="1" ht="13.5" customHeight="1">
      <c r="A212" s="807"/>
      <c r="D212" s="805"/>
      <c r="E212" s="804"/>
      <c r="F212" s="804"/>
      <c r="G212" s="804"/>
      <c r="H212" s="804"/>
      <c r="I212" s="804"/>
      <c r="J212" s="804"/>
      <c r="K212" s="804"/>
      <c r="L212" s="804"/>
      <c r="M212" s="804"/>
      <c r="N212" s="804"/>
      <c r="O212" s="804"/>
      <c r="P212" s="804"/>
      <c r="Q212" s="804"/>
      <c r="R212" s="804"/>
      <c r="S212" s="804"/>
      <c r="T212" s="804"/>
      <c r="U212" s="804"/>
      <c r="V212" s="804"/>
      <c r="W212" s="804"/>
      <c r="X212" s="804"/>
      <c r="Y212" s="804"/>
      <c r="Z212" s="804"/>
      <c r="AA212" s="804"/>
    </row>
    <row r="213" spans="1:27" s="806" customFormat="1" ht="13.5" customHeight="1">
      <c r="A213" s="807"/>
      <c r="D213" s="805"/>
      <c r="E213" s="804"/>
      <c r="F213" s="804"/>
      <c r="G213" s="804"/>
      <c r="H213" s="804"/>
      <c r="I213" s="804"/>
      <c r="J213" s="804"/>
      <c r="K213" s="804"/>
      <c r="L213" s="804"/>
      <c r="M213" s="804"/>
      <c r="N213" s="804"/>
      <c r="O213" s="804"/>
      <c r="P213" s="804"/>
      <c r="Q213" s="804"/>
      <c r="R213" s="804"/>
      <c r="S213" s="804"/>
      <c r="T213" s="804"/>
      <c r="U213" s="804"/>
      <c r="V213" s="804"/>
      <c r="W213" s="804"/>
      <c r="X213" s="804"/>
      <c r="Y213" s="804"/>
      <c r="Z213" s="804"/>
      <c r="AA213" s="804"/>
    </row>
    <row r="214" spans="1:27" s="806" customFormat="1" ht="13.5" customHeight="1">
      <c r="A214" s="807"/>
      <c r="D214" s="805"/>
      <c r="E214" s="804"/>
      <c r="F214" s="804"/>
      <c r="G214" s="804"/>
      <c r="H214" s="804"/>
      <c r="I214" s="804"/>
      <c r="J214" s="804"/>
      <c r="K214" s="804"/>
      <c r="L214" s="804"/>
      <c r="M214" s="804"/>
      <c r="N214" s="804"/>
      <c r="O214" s="804"/>
      <c r="P214" s="804"/>
      <c r="Q214" s="804"/>
      <c r="R214" s="804"/>
      <c r="S214" s="804"/>
      <c r="T214" s="804"/>
      <c r="U214" s="804"/>
      <c r="V214" s="804"/>
      <c r="W214" s="804"/>
      <c r="X214" s="804"/>
      <c r="Y214" s="804"/>
      <c r="Z214" s="804"/>
      <c r="AA214" s="804"/>
    </row>
    <row r="215" spans="1:27" s="806" customFormat="1" ht="13.5" customHeight="1">
      <c r="A215" s="807"/>
      <c r="D215" s="805"/>
      <c r="E215" s="804"/>
      <c r="F215" s="804"/>
      <c r="G215" s="804"/>
      <c r="H215" s="804"/>
      <c r="I215" s="804"/>
      <c r="J215" s="804"/>
      <c r="K215" s="804"/>
      <c r="L215" s="804"/>
      <c r="M215" s="804"/>
      <c r="N215" s="804"/>
      <c r="O215" s="804"/>
      <c r="P215" s="804"/>
      <c r="Q215" s="804"/>
      <c r="R215" s="804"/>
      <c r="S215" s="804"/>
      <c r="T215" s="804"/>
      <c r="U215" s="804"/>
      <c r="V215" s="804"/>
      <c r="W215" s="804"/>
      <c r="X215" s="804"/>
      <c r="Y215" s="804"/>
      <c r="Z215" s="804"/>
      <c r="AA215" s="804"/>
    </row>
    <row r="216" spans="1:27" s="806" customFormat="1" ht="13.5" customHeight="1">
      <c r="A216" s="807"/>
      <c r="D216" s="805"/>
      <c r="E216" s="804"/>
      <c r="F216" s="804"/>
      <c r="G216" s="804"/>
      <c r="H216" s="804"/>
      <c r="I216" s="804"/>
      <c r="J216" s="804"/>
      <c r="K216" s="804"/>
      <c r="L216" s="804"/>
      <c r="M216" s="804"/>
      <c r="N216" s="804"/>
      <c r="O216" s="804"/>
      <c r="P216" s="804"/>
      <c r="Q216" s="804"/>
      <c r="R216" s="804"/>
      <c r="S216" s="804"/>
      <c r="T216" s="804"/>
      <c r="U216" s="804"/>
      <c r="V216" s="804"/>
      <c r="W216" s="804"/>
      <c r="X216" s="804"/>
      <c r="Y216" s="804"/>
      <c r="Z216" s="804"/>
      <c r="AA216" s="804"/>
    </row>
    <row r="217" spans="1:27" s="806" customFormat="1" ht="13.5" customHeight="1">
      <c r="A217" s="807"/>
      <c r="D217" s="805"/>
      <c r="E217" s="804"/>
      <c r="F217" s="804"/>
      <c r="G217" s="804"/>
      <c r="H217" s="804"/>
      <c r="I217" s="804"/>
      <c r="J217" s="804"/>
      <c r="K217" s="804"/>
      <c r="L217" s="804"/>
      <c r="M217" s="804"/>
      <c r="N217" s="804"/>
      <c r="O217" s="804"/>
      <c r="P217" s="804"/>
      <c r="Q217" s="804"/>
      <c r="R217" s="804"/>
      <c r="S217" s="804"/>
      <c r="T217" s="804"/>
      <c r="U217" s="804"/>
      <c r="V217" s="804"/>
      <c r="W217" s="804"/>
      <c r="X217" s="804"/>
      <c r="Y217" s="804"/>
      <c r="Z217" s="804"/>
      <c r="AA217" s="804"/>
    </row>
    <row r="218" spans="1:27" s="806" customFormat="1" ht="13.5" customHeight="1">
      <c r="A218" s="807"/>
      <c r="D218" s="805"/>
      <c r="E218" s="804"/>
      <c r="F218" s="804"/>
      <c r="G218" s="804"/>
      <c r="H218" s="804"/>
      <c r="I218" s="804"/>
      <c r="J218" s="804"/>
      <c r="K218" s="804"/>
      <c r="L218" s="804"/>
      <c r="M218" s="804"/>
      <c r="N218" s="804"/>
      <c r="O218" s="804"/>
      <c r="P218" s="804"/>
      <c r="Q218" s="804"/>
      <c r="R218" s="804"/>
      <c r="S218" s="804"/>
      <c r="T218" s="804"/>
      <c r="U218" s="804"/>
      <c r="V218" s="804"/>
      <c r="W218" s="804"/>
      <c r="X218" s="804"/>
      <c r="Y218" s="804"/>
      <c r="Z218" s="804"/>
      <c r="AA218" s="804"/>
    </row>
    <row r="219" spans="1:27" s="806" customFormat="1" ht="13.5" customHeight="1">
      <c r="A219" s="807"/>
      <c r="D219" s="805"/>
      <c r="E219" s="804"/>
      <c r="F219" s="804"/>
      <c r="G219" s="804"/>
      <c r="H219" s="804"/>
      <c r="I219" s="804"/>
      <c r="J219" s="804"/>
      <c r="K219" s="804"/>
      <c r="L219" s="804"/>
      <c r="M219" s="804"/>
      <c r="N219" s="804"/>
      <c r="O219" s="804"/>
      <c r="P219" s="804"/>
      <c r="Q219" s="804"/>
      <c r="R219" s="804"/>
      <c r="S219" s="804"/>
      <c r="T219" s="804"/>
      <c r="U219" s="804"/>
      <c r="V219" s="804"/>
      <c r="W219" s="804"/>
      <c r="X219" s="804"/>
      <c r="Y219" s="804"/>
      <c r="Z219" s="804"/>
      <c r="AA219" s="804"/>
    </row>
    <row r="220" spans="1:27" s="806" customFormat="1" ht="13.5" customHeight="1">
      <c r="A220" s="807"/>
      <c r="D220" s="805"/>
      <c r="E220" s="804"/>
      <c r="F220" s="804"/>
      <c r="G220" s="804"/>
      <c r="H220" s="804"/>
      <c r="I220" s="804"/>
      <c r="J220" s="804"/>
      <c r="K220" s="804"/>
      <c r="L220" s="804"/>
      <c r="M220" s="804"/>
      <c r="N220" s="804"/>
      <c r="O220" s="804"/>
      <c r="P220" s="804"/>
      <c r="Q220" s="804"/>
      <c r="R220" s="804"/>
      <c r="S220" s="804"/>
      <c r="T220" s="804"/>
      <c r="U220" s="804"/>
      <c r="V220" s="804"/>
      <c r="W220" s="804"/>
      <c r="X220" s="804"/>
      <c r="Y220" s="804"/>
      <c r="Z220" s="804"/>
      <c r="AA220" s="804"/>
    </row>
    <row r="221" spans="1:27" s="806" customFormat="1" ht="13.5" customHeight="1">
      <c r="A221" s="807"/>
      <c r="D221" s="805"/>
      <c r="E221" s="804"/>
      <c r="F221" s="804"/>
      <c r="G221" s="804"/>
      <c r="H221" s="804"/>
      <c r="I221" s="804"/>
      <c r="J221" s="804"/>
      <c r="K221" s="804"/>
      <c r="L221" s="804"/>
      <c r="M221" s="804"/>
      <c r="N221" s="804"/>
      <c r="O221" s="804"/>
      <c r="P221" s="804"/>
      <c r="Q221" s="804"/>
      <c r="R221" s="804"/>
      <c r="S221" s="804"/>
      <c r="T221" s="804"/>
      <c r="U221" s="804"/>
      <c r="V221" s="804"/>
      <c r="W221" s="804"/>
      <c r="X221" s="804"/>
      <c r="Y221" s="804"/>
      <c r="Z221" s="804"/>
      <c r="AA221" s="804"/>
    </row>
    <row r="222" spans="1:27" s="806" customFormat="1" ht="13.5" customHeight="1">
      <c r="A222" s="807"/>
      <c r="D222" s="805"/>
      <c r="E222" s="804"/>
      <c r="F222" s="804"/>
      <c r="G222" s="804"/>
      <c r="H222" s="804"/>
      <c r="I222" s="804"/>
      <c r="J222" s="804"/>
      <c r="K222" s="804"/>
      <c r="L222" s="804"/>
      <c r="M222" s="804"/>
      <c r="N222" s="804"/>
      <c r="O222" s="804"/>
      <c r="P222" s="804"/>
      <c r="Q222" s="804"/>
      <c r="R222" s="804"/>
      <c r="S222" s="804"/>
      <c r="T222" s="804"/>
      <c r="U222" s="804"/>
      <c r="V222" s="804"/>
      <c r="W222" s="804"/>
      <c r="X222" s="804"/>
      <c r="Y222" s="804"/>
      <c r="Z222" s="804"/>
      <c r="AA222" s="804"/>
    </row>
    <row r="223" spans="1:27" s="806" customFormat="1" ht="13.5" customHeight="1">
      <c r="A223" s="807"/>
      <c r="D223" s="805"/>
      <c r="E223" s="804"/>
      <c r="F223" s="804"/>
      <c r="G223" s="804"/>
      <c r="H223" s="804"/>
      <c r="I223" s="804"/>
      <c r="J223" s="804"/>
      <c r="K223" s="804"/>
      <c r="L223" s="804"/>
      <c r="M223" s="804"/>
      <c r="N223" s="804"/>
      <c r="O223" s="804"/>
      <c r="P223" s="804"/>
      <c r="Q223" s="804"/>
      <c r="R223" s="804"/>
      <c r="S223" s="804"/>
      <c r="T223" s="804"/>
      <c r="U223" s="804"/>
      <c r="V223" s="804"/>
      <c r="W223" s="804"/>
      <c r="X223" s="804"/>
      <c r="Y223" s="804"/>
      <c r="Z223" s="804"/>
      <c r="AA223" s="804"/>
    </row>
    <row r="224" spans="1:27" s="806" customFormat="1" ht="13.5" customHeight="1">
      <c r="A224" s="807"/>
      <c r="D224" s="805"/>
      <c r="E224" s="804"/>
      <c r="F224" s="804"/>
      <c r="G224" s="804"/>
      <c r="H224" s="804"/>
      <c r="I224" s="804"/>
      <c r="J224" s="804"/>
      <c r="K224" s="804"/>
      <c r="L224" s="804"/>
      <c r="M224" s="804"/>
      <c r="N224" s="804"/>
      <c r="O224" s="804"/>
      <c r="P224" s="804"/>
      <c r="Q224" s="804"/>
      <c r="R224" s="804"/>
      <c r="S224" s="804"/>
      <c r="T224" s="804"/>
      <c r="U224" s="804"/>
      <c r="V224" s="804"/>
      <c r="W224" s="804"/>
      <c r="X224" s="804"/>
      <c r="Y224" s="804"/>
      <c r="Z224" s="804"/>
      <c r="AA224" s="804"/>
    </row>
    <row r="225" spans="1:27" s="806" customFormat="1" ht="13.5" customHeight="1">
      <c r="A225" s="807"/>
      <c r="D225" s="805"/>
      <c r="E225" s="804"/>
      <c r="F225" s="804"/>
      <c r="G225" s="804"/>
      <c r="H225" s="804"/>
      <c r="I225" s="804"/>
      <c r="J225" s="804"/>
      <c r="K225" s="804"/>
      <c r="L225" s="804"/>
      <c r="M225" s="804"/>
      <c r="N225" s="804"/>
      <c r="O225" s="804"/>
      <c r="P225" s="804"/>
      <c r="Q225" s="804"/>
      <c r="R225" s="804"/>
      <c r="S225" s="804"/>
      <c r="T225" s="804"/>
      <c r="U225" s="804"/>
      <c r="V225" s="804"/>
      <c r="W225" s="804"/>
      <c r="X225" s="804"/>
      <c r="Y225" s="804"/>
      <c r="Z225" s="804"/>
      <c r="AA225" s="804"/>
    </row>
    <row r="226" spans="1:27" s="806" customFormat="1" ht="13.5" customHeight="1">
      <c r="A226" s="807"/>
      <c r="D226" s="805"/>
      <c r="E226" s="804"/>
      <c r="F226" s="804"/>
      <c r="G226" s="804"/>
      <c r="H226" s="804"/>
      <c r="I226" s="804"/>
      <c r="J226" s="804"/>
      <c r="K226" s="804"/>
      <c r="L226" s="804"/>
      <c r="M226" s="804"/>
      <c r="N226" s="804"/>
      <c r="O226" s="804"/>
      <c r="P226" s="804"/>
      <c r="Q226" s="804"/>
      <c r="R226" s="804"/>
      <c r="S226" s="804"/>
      <c r="T226" s="804"/>
      <c r="U226" s="804"/>
      <c r="V226" s="804"/>
      <c r="W226" s="804"/>
      <c r="X226" s="804"/>
      <c r="Y226" s="804"/>
      <c r="Z226" s="804"/>
      <c r="AA226" s="804"/>
    </row>
    <row r="227" spans="1:27" s="806" customFormat="1" ht="13.5" customHeight="1">
      <c r="A227" s="807"/>
      <c r="D227" s="805"/>
      <c r="E227" s="804"/>
      <c r="F227" s="804"/>
      <c r="G227" s="804"/>
      <c r="H227" s="804"/>
      <c r="I227" s="804"/>
      <c r="J227" s="804"/>
      <c r="K227" s="804"/>
      <c r="L227" s="804"/>
      <c r="M227" s="804"/>
      <c r="N227" s="804"/>
      <c r="O227" s="804"/>
      <c r="P227" s="804"/>
      <c r="Q227" s="804"/>
      <c r="R227" s="804"/>
      <c r="S227" s="804"/>
      <c r="T227" s="804"/>
      <c r="U227" s="804"/>
      <c r="V227" s="804"/>
      <c r="W227" s="804"/>
      <c r="X227" s="804"/>
      <c r="Y227" s="804"/>
      <c r="Z227" s="804"/>
      <c r="AA227" s="804"/>
    </row>
    <row r="228" spans="1:27" s="806" customFormat="1" ht="13.5" customHeight="1">
      <c r="A228" s="807"/>
      <c r="D228" s="805"/>
      <c r="E228" s="804"/>
      <c r="F228" s="804"/>
      <c r="G228" s="804"/>
      <c r="H228" s="804"/>
      <c r="I228" s="804"/>
      <c r="J228" s="804"/>
      <c r="K228" s="804"/>
      <c r="L228" s="804"/>
      <c r="M228" s="804"/>
      <c r="N228" s="804"/>
      <c r="O228" s="804"/>
      <c r="P228" s="804"/>
      <c r="Q228" s="804"/>
      <c r="R228" s="804"/>
      <c r="S228" s="804"/>
      <c r="T228" s="804"/>
      <c r="U228" s="804"/>
      <c r="V228" s="804"/>
      <c r="W228" s="804"/>
      <c r="X228" s="804"/>
      <c r="Y228" s="804"/>
      <c r="Z228" s="804"/>
      <c r="AA228" s="804"/>
    </row>
    <row r="229" spans="1:27" s="806" customFormat="1" ht="13.5" customHeight="1">
      <c r="A229" s="807"/>
      <c r="D229" s="805"/>
      <c r="E229" s="804"/>
      <c r="F229" s="804"/>
      <c r="G229" s="804"/>
      <c r="H229" s="804"/>
      <c r="I229" s="804"/>
      <c r="J229" s="804"/>
      <c r="K229" s="804"/>
      <c r="L229" s="804"/>
      <c r="M229" s="804"/>
      <c r="N229" s="804"/>
      <c r="O229" s="804"/>
      <c r="P229" s="804"/>
      <c r="Q229" s="804"/>
      <c r="R229" s="804"/>
      <c r="S229" s="804"/>
      <c r="T229" s="804"/>
      <c r="U229" s="804"/>
      <c r="V229" s="804"/>
      <c r="W229" s="804"/>
      <c r="X229" s="804"/>
      <c r="Y229" s="804"/>
      <c r="Z229" s="804"/>
      <c r="AA229" s="804"/>
    </row>
    <row r="230" spans="1:27" s="806" customFormat="1" ht="13.5" customHeight="1">
      <c r="A230" s="807"/>
      <c r="D230" s="805"/>
      <c r="E230" s="804"/>
      <c r="F230" s="804"/>
      <c r="G230" s="804"/>
      <c r="H230" s="804"/>
      <c r="I230" s="804"/>
      <c r="J230" s="804"/>
      <c r="K230" s="804"/>
      <c r="L230" s="804"/>
      <c r="M230" s="804"/>
      <c r="N230" s="804"/>
      <c r="O230" s="804"/>
      <c r="P230" s="804"/>
      <c r="Q230" s="804"/>
      <c r="R230" s="804"/>
      <c r="S230" s="804"/>
      <c r="T230" s="804"/>
      <c r="U230" s="804"/>
      <c r="V230" s="804"/>
      <c r="W230" s="804"/>
      <c r="X230" s="804"/>
      <c r="Y230" s="804"/>
      <c r="Z230" s="804"/>
      <c r="AA230" s="804"/>
    </row>
    <row r="231" spans="1:27" s="806" customFormat="1" ht="13.5" customHeight="1">
      <c r="A231" s="807"/>
      <c r="D231" s="805"/>
      <c r="E231" s="804"/>
      <c r="F231" s="804"/>
      <c r="G231" s="804"/>
      <c r="H231" s="804"/>
      <c r="I231" s="804"/>
      <c r="J231" s="804"/>
      <c r="K231" s="804"/>
      <c r="L231" s="804"/>
      <c r="M231" s="804"/>
      <c r="N231" s="804"/>
      <c r="O231" s="804"/>
      <c r="P231" s="804"/>
      <c r="Q231" s="804"/>
      <c r="R231" s="804"/>
      <c r="S231" s="804"/>
      <c r="T231" s="804"/>
      <c r="U231" s="804"/>
      <c r="V231" s="804"/>
      <c r="W231" s="804"/>
      <c r="X231" s="804"/>
      <c r="Y231" s="804"/>
      <c r="Z231" s="804"/>
      <c r="AA231" s="804"/>
    </row>
    <row r="232" spans="1:27" s="806" customFormat="1" ht="13.5" customHeight="1">
      <c r="A232" s="807"/>
      <c r="D232" s="805"/>
      <c r="E232" s="804"/>
      <c r="F232" s="804"/>
      <c r="G232" s="804"/>
      <c r="H232" s="804"/>
      <c r="I232" s="804"/>
      <c r="J232" s="804"/>
      <c r="K232" s="804"/>
      <c r="L232" s="804"/>
      <c r="M232" s="804"/>
      <c r="N232" s="804"/>
      <c r="O232" s="804"/>
      <c r="P232" s="804"/>
      <c r="Q232" s="804"/>
      <c r="R232" s="804"/>
      <c r="S232" s="804"/>
      <c r="T232" s="804"/>
      <c r="U232" s="804"/>
      <c r="V232" s="804"/>
      <c r="W232" s="804"/>
      <c r="X232" s="804"/>
      <c r="Y232" s="804"/>
      <c r="Z232" s="804"/>
      <c r="AA232" s="804"/>
    </row>
    <row r="233" spans="1:27" s="806" customFormat="1" ht="13.5" customHeight="1">
      <c r="A233" s="807"/>
      <c r="D233" s="805"/>
      <c r="E233" s="804"/>
      <c r="F233" s="804"/>
      <c r="G233" s="804"/>
      <c r="H233" s="804"/>
      <c r="I233" s="804"/>
      <c r="J233" s="804"/>
      <c r="K233" s="804"/>
      <c r="L233" s="804"/>
      <c r="M233" s="804"/>
      <c r="N233" s="804"/>
      <c r="O233" s="804"/>
      <c r="P233" s="804"/>
      <c r="Q233" s="804"/>
      <c r="R233" s="804"/>
      <c r="S233" s="804"/>
      <c r="T233" s="804"/>
      <c r="U233" s="804"/>
      <c r="V233" s="804"/>
      <c r="W233" s="804"/>
      <c r="X233" s="804"/>
      <c r="Y233" s="804"/>
      <c r="Z233" s="804"/>
      <c r="AA233" s="804"/>
    </row>
    <row r="234" spans="1:27" s="806" customFormat="1" ht="13.5" customHeight="1">
      <c r="A234" s="807"/>
      <c r="D234" s="805"/>
      <c r="E234" s="804"/>
      <c r="F234" s="804"/>
      <c r="G234" s="804"/>
      <c r="H234" s="804"/>
      <c r="I234" s="804"/>
      <c r="J234" s="804"/>
      <c r="K234" s="804"/>
      <c r="L234" s="804"/>
      <c r="M234" s="804"/>
      <c r="N234" s="804"/>
      <c r="O234" s="804"/>
      <c r="P234" s="804"/>
      <c r="Q234" s="804"/>
      <c r="R234" s="804"/>
      <c r="S234" s="804"/>
      <c r="T234" s="804"/>
      <c r="U234" s="804"/>
      <c r="V234" s="804"/>
      <c r="W234" s="804"/>
      <c r="X234" s="804"/>
      <c r="Y234" s="804"/>
      <c r="Z234" s="804"/>
      <c r="AA234" s="804"/>
    </row>
    <row r="235" spans="1:27" s="806" customFormat="1" ht="13.5" customHeight="1">
      <c r="A235" s="807"/>
      <c r="D235" s="805"/>
      <c r="E235" s="804"/>
      <c r="F235" s="804"/>
      <c r="G235" s="804"/>
      <c r="H235" s="804"/>
      <c r="I235" s="804"/>
      <c r="J235" s="804"/>
      <c r="K235" s="804"/>
      <c r="L235" s="804"/>
      <c r="M235" s="804"/>
      <c r="N235" s="804"/>
      <c r="O235" s="804"/>
      <c r="P235" s="804"/>
      <c r="Q235" s="804"/>
      <c r="R235" s="804"/>
      <c r="S235" s="804"/>
      <c r="T235" s="804"/>
      <c r="U235" s="804"/>
      <c r="V235" s="804"/>
      <c r="W235" s="804"/>
      <c r="X235" s="804"/>
      <c r="Y235" s="804"/>
      <c r="Z235" s="804"/>
      <c r="AA235" s="804"/>
    </row>
    <row r="236" spans="1:27" s="806" customFormat="1" ht="13.5" customHeight="1">
      <c r="A236" s="807"/>
      <c r="D236" s="805"/>
      <c r="E236" s="804"/>
      <c r="F236" s="804"/>
      <c r="G236" s="804"/>
      <c r="H236" s="804"/>
      <c r="I236" s="804"/>
      <c r="J236" s="804"/>
      <c r="K236" s="804"/>
      <c r="L236" s="804"/>
      <c r="M236" s="804"/>
      <c r="N236" s="804"/>
      <c r="O236" s="804"/>
      <c r="P236" s="804"/>
      <c r="Q236" s="804"/>
      <c r="R236" s="804"/>
      <c r="S236" s="804"/>
      <c r="T236" s="804"/>
      <c r="U236" s="804"/>
      <c r="V236" s="804"/>
      <c r="W236" s="804"/>
      <c r="X236" s="804"/>
      <c r="Y236" s="804"/>
      <c r="Z236" s="804"/>
      <c r="AA236" s="804"/>
    </row>
    <row r="237" spans="1:27" s="806" customFormat="1" ht="13.5" customHeight="1">
      <c r="A237" s="807"/>
      <c r="D237" s="805"/>
      <c r="E237" s="804"/>
      <c r="F237" s="804"/>
      <c r="G237" s="804"/>
      <c r="H237" s="804"/>
      <c r="I237" s="804"/>
      <c r="J237" s="804"/>
      <c r="K237" s="804"/>
      <c r="L237" s="804"/>
      <c r="M237" s="804"/>
      <c r="N237" s="804"/>
      <c r="O237" s="804"/>
      <c r="P237" s="804"/>
      <c r="Q237" s="804"/>
      <c r="R237" s="804"/>
      <c r="S237" s="804"/>
      <c r="T237" s="804"/>
      <c r="U237" s="804"/>
      <c r="V237" s="804"/>
      <c r="W237" s="804"/>
      <c r="X237" s="804"/>
      <c r="Y237" s="804"/>
      <c r="Z237" s="804"/>
      <c r="AA237" s="804"/>
    </row>
    <row r="238" spans="1:27" s="806" customFormat="1" ht="13.5" customHeight="1">
      <c r="A238" s="807"/>
      <c r="D238" s="805"/>
      <c r="E238" s="804"/>
      <c r="F238" s="804"/>
      <c r="G238" s="804"/>
      <c r="H238" s="804"/>
      <c r="I238" s="804"/>
      <c r="J238" s="804"/>
      <c r="K238" s="804"/>
      <c r="L238" s="804"/>
      <c r="M238" s="804"/>
      <c r="N238" s="804"/>
      <c r="O238" s="804"/>
      <c r="P238" s="804"/>
      <c r="Q238" s="804"/>
      <c r="R238" s="804"/>
      <c r="S238" s="804"/>
      <c r="T238" s="804"/>
      <c r="U238" s="804"/>
      <c r="V238" s="804"/>
      <c r="W238" s="804"/>
      <c r="X238" s="804"/>
      <c r="Y238" s="804"/>
      <c r="Z238" s="804"/>
      <c r="AA238" s="804"/>
    </row>
    <row r="239" spans="1:27" s="806" customFormat="1" ht="13.5" customHeight="1">
      <c r="A239" s="807"/>
      <c r="D239" s="805"/>
      <c r="E239" s="804"/>
      <c r="F239" s="804"/>
      <c r="G239" s="804"/>
      <c r="H239" s="804"/>
      <c r="I239" s="804"/>
      <c r="J239" s="804"/>
      <c r="K239" s="804"/>
      <c r="L239" s="804"/>
      <c r="M239" s="804"/>
      <c r="N239" s="804"/>
      <c r="O239" s="804"/>
      <c r="P239" s="804"/>
      <c r="Q239" s="804"/>
      <c r="R239" s="804"/>
      <c r="S239" s="804"/>
      <c r="T239" s="804"/>
      <c r="U239" s="804"/>
      <c r="V239" s="804"/>
      <c r="W239" s="804"/>
      <c r="X239" s="804"/>
      <c r="Y239" s="804"/>
      <c r="Z239" s="804"/>
      <c r="AA239" s="804"/>
    </row>
    <row r="240" spans="1:27" s="806" customFormat="1" ht="13.5" customHeight="1">
      <c r="A240" s="807"/>
      <c r="D240" s="805"/>
      <c r="E240" s="804"/>
      <c r="F240" s="804"/>
      <c r="G240" s="804"/>
      <c r="H240" s="804"/>
      <c r="I240" s="804"/>
      <c r="J240" s="804"/>
      <c r="K240" s="804"/>
      <c r="L240" s="804"/>
      <c r="M240" s="804"/>
      <c r="N240" s="804"/>
      <c r="O240" s="804"/>
      <c r="P240" s="804"/>
      <c r="Q240" s="804"/>
      <c r="R240" s="804"/>
      <c r="S240" s="804"/>
      <c r="T240" s="804"/>
      <c r="U240" s="804"/>
      <c r="V240" s="804"/>
      <c r="W240" s="804"/>
      <c r="X240" s="804"/>
      <c r="Y240" s="804"/>
      <c r="Z240" s="804"/>
      <c r="AA240" s="804"/>
    </row>
    <row r="241" spans="1:27" s="806" customFormat="1" ht="13.5" customHeight="1">
      <c r="A241" s="807"/>
      <c r="D241" s="805"/>
      <c r="E241" s="804"/>
      <c r="F241" s="804"/>
      <c r="G241" s="804"/>
      <c r="H241" s="804"/>
      <c r="I241" s="804"/>
      <c r="J241" s="804"/>
      <c r="K241" s="804"/>
      <c r="L241" s="804"/>
      <c r="M241" s="804"/>
      <c r="N241" s="804"/>
      <c r="O241" s="804"/>
      <c r="P241" s="804"/>
      <c r="Q241" s="804"/>
      <c r="R241" s="804"/>
      <c r="S241" s="804"/>
      <c r="T241" s="804"/>
      <c r="U241" s="804"/>
      <c r="V241" s="804"/>
      <c r="W241" s="804"/>
      <c r="X241" s="804"/>
      <c r="Y241" s="804"/>
      <c r="Z241" s="804"/>
      <c r="AA241" s="804"/>
    </row>
    <row r="242" spans="1:27" s="806" customFormat="1" ht="13.5" customHeight="1">
      <c r="A242" s="807"/>
      <c r="D242" s="805"/>
      <c r="E242" s="804"/>
      <c r="F242" s="804"/>
      <c r="G242" s="804"/>
      <c r="H242" s="804"/>
      <c r="I242" s="804"/>
      <c r="J242" s="804"/>
      <c r="K242" s="804"/>
      <c r="L242" s="804"/>
      <c r="M242" s="804"/>
      <c r="N242" s="804"/>
      <c r="O242" s="804"/>
      <c r="P242" s="804"/>
      <c r="Q242" s="804"/>
      <c r="R242" s="804"/>
      <c r="S242" s="804"/>
      <c r="T242" s="804"/>
      <c r="U242" s="804"/>
      <c r="V242" s="804"/>
      <c r="W242" s="804"/>
      <c r="X242" s="804"/>
      <c r="Y242" s="804"/>
      <c r="Z242" s="804"/>
      <c r="AA242" s="804"/>
    </row>
    <row r="243" spans="1:27" s="806" customFormat="1" ht="13.5" customHeight="1">
      <c r="A243" s="807"/>
      <c r="D243" s="805"/>
      <c r="E243" s="804"/>
      <c r="F243" s="804"/>
      <c r="G243" s="804"/>
      <c r="H243" s="804"/>
      <c r="I243" s="804"/>
      <c r="J243" s="804"/>
      <c r="K243" s="804"/>
      <c r="L243" s="804"/>
      <c r="M243" s="804"/>
      <c r="N243" s="804"/>
      <c r="O243" s="804"/>
      <c r="P243" s="804"/>
      <c r="Q243" s="804"/>
      <c r="R243" s="804"/>
      <c r="S243" s="804"/>
      <c r="T243" s="804"/>
      <c r="U243" s="804"/>
      <c r="V243" s="804"/>
      <c r="W243" s="804"/>
      <c r="X243" s="804"/>
      <c r="Y243" s="804"/>
      <c r="Z243" s="804"/>
      <c r="AA243" s="804"/>
    </row>
    <row r="244" spans="1:27" s="806" customFormat="1" ht="13.5" customHeight="1">
      <c r="A244" s="807"/>
      <c r="D244" s="805"/>
      <c r="E244" s="804"/>
      <c r="F244" s="804"/>
      <c r="G244" s="804"/>
      <c r="H244" s="804"/>
      <c r="I244" s="804"/>
      <c r="J244" s="804"/>
      <c r="K244" s="804"/>
      <c r="L244" s="804"/>
      <c r="M244" s="804"/>
      <c r="N244" s="804"/>
      <c r="O244" s="804"/>
      <c r="P244" s="804"/>
      <c r="Q244" s="804"/>
      <c r="R244" s="804"/>
      <c r="S244" s="804"/>
      <c r="T244" s="804"/>
      <c r="U244" s="804"/>
      <c r="V244" s="804"/>
      <c r="W244" s="804"/>
      <c r="X244" s="804"/>
      <c r="Y244" s="804"/>
      <c r="Z244" s="804"/>
      <c r="AA244" s="804"/>
    </row>
    <row r="245" spans="1:27" s="806" customFormat="1" ht="13.5" customHeight="1">
      <c r="A245" s="807"/>
      <c r="D245" s="805"/>
      <c r="E245" s="804"/>
      <c r="F245" s="804"/>
      <c r="G245" s="804"/>
      <c r="H245" s="804"/>
      <c r="I245" s="804"/>
      <c r="J245" s="804"/>
      <c r="K245" s="804"/>
      <c r="L245" s="804"/>
      <c r="M245" s="804"/>
      <c r="N245" s="804"/>
      <c r="O245" s="804"/>
      <c r="P245" s="804"/>
      <c r="Q245" s="804"/>
      <c r="R245" s="804"/>
      <c r="S245" s="804"/>
      <c r="T245" s="804"/>
      <c r="U245" s="804"/>
      <c r="V245" s="804"/>
      <c r="W245" s="804"/>
      <c r="X245" s="804"/>
      <c r="Y245" s="804"/>
      <c r="Z245" s="804"/>
      <c r="AA245" s="804"/>
    </row>
    <row r="246" spans="1:27" s="806" customFormat="1" ht="13.5" customHeight="1">
      <c r="A246" s="807"/>
      <c r="D246" s="805"/>
      <c r="E246" s="804"/>
      <c r="F246" s="804"/>
      <c r="G246" s="804"/>
      <c r="H246" s="804"/>
      <c r="I246" s="804"/>
      <c r="J246" s="804"/>
      <c r="K246" s="804"/>
      <c r="L246" s="804"/>
      <c r="M246" s="804"/>
      <c r="N246" s="804"/>
      <c r="O246" s="804"/>
      <c r="P246" s="804"/>
      <c r="Q246" s="804"/>
      <c r="R246" s="804"/>
      <c r="S246" s="804"/>
      <c r="T246" s="804"/>
      <c r="U246" s="804"/>
      <c r="V246" s="804"/>
      <c r="W246" s="804"/>
      <c r="X246" s="804"/>
      <c r="Y246" s="804"/>
      <c r="Z246" s="804"/>
      <c r="AA246" s="804"/>
    </row>
    <row r="247" spans="1:27" s="806" customFormat="1" ht="13.5" customHeight="1">
      <c r="A247" s="807"/>
      <c r="D247" s="805"/>
      <c r="E247" s="804"/>
      <c r="F247" s="804"/>
      <c r="G247" s="804"/>
      <c r="H247" s="804"/>
      <c r="I247" s="804"/>
      <c r="J247" s="804"/>
      <c r="K247" s="804"/>
      <c r="L247" s="804"/>
      <c r="M247" s="804"/>
      <c r="N247" s="804"/>
      <c r="O247" s="804"/>
      <c r="P247" s="804"/>
      <c r="Q247" s="804"/>
      <c r="R247" s="804"/>
      <c r="S247" s="804"/>
      <c r="T247" s="804"/>
      <c r="U247" s="804"/>
      <c r="V247" s="804"/>
      <c r="W247" s="804"/>
      <c r="X247" s="804"/>
      <c r="Y247" s="804"/>
      <c r="Z247" s="804"/>
      <c r="AA247" s="804"/>
    </row>
    <row r="248" spans="1:27" s="806" customFormat="1" ht="13.5" customHeight="1">
      <c r="A248" s="807"/>
      <c r="D248" s="805"/>
      <c r="E248" s="804"/>
      <c r="F248" s="804"/>
      <c r="G248" s="804"/>
      <c r="H248" s="804"/>
      <c r="I248" s="804"/>
      <c r="J248" s="804"/>
      <c r="K248" s="804"/>
      <c r="L248" s="804"/>
      <c r="M248" s="804"/>
      <c r="N248" s="804"/>
      <c r="O248" s="804"/>
      <c r="P248" s="804"/>
      <c r="Q248" s="804"/>
      <c r="R248" s="804"/>
      <c r="S248" s="804"/>
      <c r="T248" s="804"/>
      <c r="U248" s="804"/>
      <c r="V248" s="804"/>
      <c r="W248" s="804"/>
      <c r="X248" s="804"/>
      <c r="Y248" s="804"/>
      <c r="Z248" s="804"/>
      <c r="AA248" s="804"/>
    </row>
    <row r="249" spans="1:27" s="806" customFormat="1" ht="13.5" customHeight="1">
      <c r="A249" s="807"/>
      <c r="D249" s="805"/>
      <c r="E249" s="804"/>
      <c r="F249" s="804"/>
      <c r="G249" s="804"/>
      <c r="H249" s="804"/>
      <c r="I249" s="804"/>
      <c r="J249" s="804"/>
      <c r="K249" s="804"/>
      <c r="L249" s="804"/>
      <c r="M249" s="804"/>
      <c r="N249" s="804"/>
      <c r="O249" s="804"/>
      <c r="P249" s="804"/>
      <c r="Q249" s="804"/>
      <c r="R249" s="804"/>
      <c r="S249" s="804"/>
      <c r="T249" s="804"/>
      <c r="U249" s="804"/>
      <c r="V249" s="804"/>
      <c r="W249" s="804"/>
      <c r="X249" s="804"/>
      <c r="Y249" s="804"/>
      <c r="Z249" s="804"/>
      <c r="AA249" s="804"/>
    </row>
    <row r="250" spans="1:27" s="806" customFormat="1" ht="13.5" customHeight="1">
      <c r="A250" s="807"/>
      <c r="D250" s="805"/>
      <c r="E250" s="804"/>
      <c r="F250" s="804"/>
      <c r="G250" s="804"/>
      <c r="H250" s="804"/>
      <c r="I250" s="804"/>
      <c r="J250" s="804"/>
      <c r="K250" s="804"/>
      <c r="L250" s="804"/>
      <c r="M250" s="804"/>
      <c r="N250" s="804"/>
      <c r="O250" s="804"/>
      <c r="P250" s="804"/>
      <c r="Q250" s="804"/>
      <c r="R250" s="804"/>
      <c r="S250" s="804"/>
      <c r="T250" s="804"/>
      <c r="U250" s="804"/>
      <c r="V250" s="804"/>
      <c r="W250" s="804"/>
      <c r="X250" s="804"/>
      <c r="Y250" s="804"/>
      <c r="Z250" s="804"/>
      <c r="AA250" s="804"/>
    </row>
    <row r="251" spans="1:27" s="806" customFormat="1" ht="13.5" customHeight="1">
      <c r="A251" s="807"/>
      <c r="D251" s="805"/>
      <c r="E251" s="804"/>
      <c r="F251" s="804"/>
      <c r="G251" s="804"/>
      <c r="H251" s="804"/>
      <c r="I251" s="804"/>
      <c r="J251" s="804"/>
      <c r="K251" s="804"/>
      <c r="L251" s="804"/>
      <c r="M251" s="804"/>
      <c r="N251" s="804"/>
      <c r="O251" s="804"/>
      <c r="P251" s="804"/>
      <c r="Q251" s="804"/>
      <c r="R251" s="804"/>
      <c r="S251" s="804"/>
      <c r="T251" s="804"/>
      <c r="U251" s="804"/>
      <c r="V251" s="804"/>
      <c r="W251" s="804"/>
      <c r="X251" s="804"/>
      <c r="Y251" s="804"/>
      <c r="Z251" s="804"/>
      <c r="AA251" s="804"/>
    </row>
    <row r="252" spans="1:27" s="806" customFormat="1" ht="13.5" customHeight="1">
      <c r="A252" s="807"/>
      <c r="D252" s="805"/>
      <c r="E252" s="804"/>
      <c r="F252" s="804"/>
      <c r="G252" s="804"/>
      <c r="H252" s="804"/>
      <c r="I252" s="804"/>
      <c r="J252" s="804"/>
      <c r="K252" s="804"/>
      <c r="L252" s="804"/>
      <c r="M252" s="804"/>
      <c r="N252" s="804"/>
      <c r="O252" s="804"/>
      <c r="P252" s="804"/>
      <c r="Q252" s="804"/>
      <c r="R252" s="804"/>
      <c r="S252" s="804"/>
      <c r="T252" s="804"/>
      <c r="U252" s="804"/>
      <c r="V252" s="804"/>
      <c r="W252" s="804"/>
      <c r="X252" s="804"/>
      <c r="Y252" s="804"/>
      <c r="Z252" s="804"/>
      <c r="AA252" s="804"/>
    </row>
    <row r="253" spans="1:27" s="806" customFormat="1" ht="13.5" customHeight="1">
      <c r="A253" s="807"/>
      <c r="D253" s="805"/>
      <c r="E253" s="804"/>
      <c r="F253" s="804"/>
      <c r="G253" s="804"/>
      <c r="H253" s="804"/>
      <c r="I253" s="804"/>
      <c r="J253" s="804"/>
      <c r="K253" s="804"/>
      <c r="L253" s="804"/>
      <c r="M253" s="804"/>
      <c r="N253" s="804"/>
      <c r="O253" s="804"/>
      <c r="P253" s="804"/>
      <c r="Q253" s="804"/>
      <c r="R253" s="804"/>
      <c r="S253" s="804"/>
      <c r="T253" s="804"/>
      <c r="U253" s="804"/>
      <c r="V253" s="804"/>
      <c r="W253" s="804"/>
      <c r="X253" s="804"/>
      <c r="Y253" s="804"/>
      <c r="Z253" s="804"/>
      <c r="AA253" s="804"/>
    </row>
    <row r="254" spans="1:27" s="806" customFormat="1" ht="13.5" customHeight="1">
      <c r="A254" s="807"/>
      <c r="D254" s="805"/>
      <c r="E254" s="804"/>
      <c r="F254" s="804"/>
      <c r="G254" s="804"/>
      <c r="H254" s="804"/>
      <c r="I254" s="804"/>
      <c r="J254" s="804"/>
      <c r="K254" s="804"/>
      <c r="L254" s="804"/>
      <c r="M254" s="804"/>
      <c r="N254" s="804"/>
      <c r="O254" s="804"/>
      <c r="P254" s="804"/>
      <c r="Q254" s="804"/>
      <c r="R254" s="804"/>
      <c r="S254" s="804"/>
      <c r="T254" s="804"/>
      <c r="U254" s="804"/>
      <c r="V254" s="804"/>
      <c r="W254" s="804"/>
      <c r="X254" s="804"/>
      <c r="Y254" s="804"/>
      <c r="Z254" s="804"/>
      <c r="AA254" s="804"/>
    </row>
    <row r="255" spans="1:27" s="806" customFormat="1" ht="13.5" customHeight="1">
      <c r="A255" s="807"/>
      <c r="D255" s="805"/>
      <c r="E255" s="804"/>
      <c r="F255" s="804"/>
      <c r="G255" s="804"/>
      <c r="H255" s="804"/>
      <c r="I255" s="804"/>
      <c r="J255" s="804"/>
      <c r="K255" s="804"/>
      <c r="L255" s="804"/>
      <c r="M255" s="804"/>
      <c r="N255" s="804"/>
      <c r="O255" s="804"/>
      <c r="P255" s="804"/>
      <c r="Q255" s="804"/>
      <c r="R255" s="804"/>
      <c r="S255" s="804"/>
      <c r="T255" s="804"/>
      <c r="U255" s="804"/>
      <c r="V255" s="804"/>
      <c r="W255" s="804"/>
      <c r="X255" s="804"/>
      <c r="Y255" s="804"/>
      <c r="Z255" s="804"/>
      <c r="AA255" s="804"/>
    </row>
    <row r="256" spans="1:27" s="806" customFormat="1" ht="13.5" customHeight="1">
      <c r="A256" s="807"/>
      <c r="D256" s="805"/>
      <c r="E256" s="804"/>
      <c r="F256" s="804"/>
      <c r="G256" s="804"/>
      <c r="H256" s="804"/>
      <c r="I256" s="804"/>
      <c r="J256" s="804"/>
      <c r="K256" s="804"/>
      <c r="L256" s="804"/>
      <c r="M256" s="804"/>
      <c r="N256" s="804"/>
      <c r="O256" s="804"/>
      <c r="P256" s="804"/>
      <c r="Q256" s="804"/>
      <c r="R256" s="804"/>
      <c r="S256" s="804"/>
      <c r="T256" s="804"/>
      <c r="U256" s="804"/>
      <c r="V256" s="804"/>
      <c r="W256" s="804"/>
      <c r="X256" s="804"/>
      <c r="Y256" s="804"/>
      <c r="Z256" s="804"/>
      <c r="AA256" s="804"/>
    </row>
    <row r="257" spans="1:27" s="806" customFormat="1" ht="13.5" customHeight="1">
      <c r="A257" s="807"/>
      <c r="D257" s="805"/>
      <c r="E257" s="804"/>
      <c r="F257" s="804"/>
      <c r="G257" s="804"/>
      <c r="H257" s="804"/>
      <c r="I257" s="804"/>
      <c r="J257" s="804"/>
      <c r="K257" s="804"/>
      <c r="L257" s="804"/>
      <c r="M257" s="804"/>
      <c r="N257" s="804"/>
      <c r="O257" s="804"/>
      <c r="P257" s="804"/>
      <c r="Q257" s="804"/>
      <c r="R257" s="804"/>
      <c r="S257" s="804"/>
      <c r="T257" s="804"/>
      <c r="U257" s="804"/>
      <c r="V257" s="804"/>
      <c r="W257" s="804"/>
      <c r="X257" s="804"/>
      <c r="Y257" s="804"/>
      <c r="Z257" s="804"/>
      <c r="AA257" s="804"/>
    </row>
    <row r="258" spans="1:27" s="806" customFormat="1" ht="13.5" customHeight="1">
      <c r="A258" s="807"/>
      <c r="D258" s="805"/>
      <c r="E258" s="804"/>
      <c r="F258" s="804"/>
      <c r="G258" s="804"/>
      <c r="H258" s="804"/>
      <c r="I258" s="804"/>
      <c r="J258" s="804"/>
      <c r="K258" s="804"/>
      <c r="L258" s="804"/>
      <c r="M258" s="804"/>
      <c r="N258" s="804"/>
      <c r="O258" s="804"/>
      <c r="P258" s="804"/>
      <c r="Q258" s="804"/>
      <c r="R258" s="804"/>
      <c r="S258" s="804"/>
      <c r="T258" s="804"/>
      <c r="U258" s="804"/>
      <c r="V258" s="804"/>
      <c r="W258" s="804"/>
      <c r="X258" s="804"/>
      <c r="Y258" s="804"/>
      <c r="Z258" s="804"/>
      <c r="AA258" s="804"/>
    </row>
    <row r="259" spans="1:27" s="806" customFormat="1" ht="13.5" customHeight="1">
      <c r="A259" s="807"/>
      <c r="D259" s="805"/>
      <c r="E259" s="804"/>
      <c r="F259" s="804"/>
      <c r="G259" s="804"/>
      <c r="H259" s="804"/>
      <c r="I259" s="804"/>
      <c r="J259" s="804"/>
      <c r="K259" s="804"/>
      <c r="L259" s="804"/>
      <c r="M259" s="804"/>
      <c r="N259" s="804"/>
      <c r="O259" s="804"/>
      <c r="P259" s="804"/>
      <c r="Q259" s="804"/>
      <c r="R259" s="804"/>
      <c r="S259" s="804"/>
      <c r="T259" s="804"/>
      <c r="U259" s="804"/>
      <c r="V259" s="804"/>
      <c r="W259" s="804"/>
      <c r="X259" s="804"/>
      <c r="Y259" s="804"/>
      <c r="Z259" s="804"/>
      <c r="AA259" s="804"/>
    </row>
    <row r="260" spans="1:27" s="806" customFormat="1" ht="13.5" customHeight="1">
      <c r="A260" s="807"/>
      <c r="D260" s="805"/>
      <c r="E260" s="804"/>
      <c r="F260" s="804"/>
      <c r="G260" s="804"/>
      <c r="H260" s="804"/>
      <c r="I260" s="804"/>
      <c r="J260" s="804"/>
      <c r="K260" s="804"/>
      <c r="L260" s="804"/>
      <c r="M260" s="804"/>
      <c r="N260" s="804"/>
      <c r="O260" s="804"/>
      <c r="P260" s="804"/>
      <c r="Q260" s="804"/>
      <c r="R260" s="804"/>
      <c r="S260" s="804"/>
      <c r="T260" s="804"/>
      <c r="U260" s="804"/>
      <c r="V260" s="804"/>
      <c r="W260" s="804"/>
      <c r="X260" s="804"/>
      <c r="Y260" s="804"/>
      <c r="Z260" s="804"/>
      <c r="AA260" s="804"/>
    </row>
    <row r="261" spans="1:27" s="806" customFormat="1" ht="13.5" customHeight="1">
      <c r="A261" s="807"/>
      <c r="D261" s="805"/>
      <c r="E261" s="804"/>
      <c r="F261" s="804"/>
      <c r="G261" s="804"/>
      <c r="H261" s="804"/>
      <c r="I261" s="804"/>
      <c r="J261" s="804"/>
      <c r="K261" s="804"/>
      <c r="L261" s="804"/>
      <c r="M261" s="804"/>
      <c r="N261" s="804"/>
      <c r="O261" s="804"/>
      <c r="P261" s="804"/>
      <c r="Q261" s="804"/>
      <c r="R261" s="804"/>
      <c r="S261" s="804"/>
      <c r="T261" s="804"/>
      <c r="U261" s="804"/>
      <c r="V261" s="804"/>
      <c r="W261" s="804"/>
      <c r="X261" s="804"/>
      <c r="Y261" s="804"/>
      <c r="Z261" s="804"/>
      <c r="AA261" s="804"/>
    </row>
    <row r="262" spans="1:27" s="806" customFormat="1" ht="13.5" customHeight="1">
      <c r="A262" s="807"/>
      <c r="D262" s="805"/>
      <c r="E262" s="804"/>
      <c r="F262" s="804"/>
      <c r="G262" s="804"/>
      <c r="H262" s="804"/>
      <c r="I262" s="804"/>
      <c r="J262" s="804"/>
      <c r="K262" s="804"/>
      <c r="L262" s="804"/>
      <c r="M262" s="804"/>
      <c r="N262" s="804"/>
      <c r="O262" s="804"/>
      <c r="P262" s="804"/>
      <c r="Q262" s="804"/>
      <c r="R262" s="804"/>
      <c r="S262" s="804"/>
      <c r="T262" s="804"/>
      <c r="U262" s="804"/>
      <c r="V262" s="804"/>
      <c r="W262" s="804"/>
      <c r="X262" s="804"/>
      <c r="Y262" s="804"/>
      <c r="Z262" s="804"/>
      <c r="AA262" s="804"/>
    </row>
    <row r="263" spans="1:27" s="806" customFormat="1" ht="13.5" customHeight="1">
      <c r="A263" s="807"/>
      <c r="D263" s="805"/>
      <c r="E263" s="804"/>
      <c r="F263" s="804"/>
      <c r="G263" s="804"/>
      <c r="H263" s="804"/>
      <c r="I263" s="804"/>
      <c r="J263" s="804"/>
      <c r="K263" s="804"/>
      <c r="L263" s="804"/>
      <c r="M263" s="804"/>
      <c r="N263" s="804"/>
      <c r="O263" s="804"/>
      <c r="P263" s="804"/>
      <c r="Q263" s="804"/>
      <c r="R263" s="804"/>
      <c r="S263" s="804"/>
      <c r="T263" s="804"/>
      <c r="U263" s="804"/>
      <c r="V263" s="804"/>
      <c r="W263" s="804"/>
      <c r="X263" s="804"/>
      <c r="Y263" s="804"/>
      <c r="Z263" s="804"/>
      <c r="AA263" s="804"/>
    </row>
    <row r="264" spans="1:27" s="806" customFormat="1" ht="13.5" customHeight="1">
      <c r="A264" s="807"/>
      <c r="D264" s="805"/>
      <c r="E264" s="804"/>
      <c r="F264" s="804"/>
      <c r="G264" s="804"/>
      <c r="H264" s="804"/>
      <c r="I264" s="804"/>
      <c r="J264" s="804"/>
      <c r="K264" s="804"/>
      <c r="L264" s="804"/>
      <c r="M264" s="804"/>
      <c r="N264" s="804"/>
      <c r="O264" s="804"/>
      <c r="P264" s="804"/>
      <c r="Q264" s="804"/>
      <c r="R264" s="804"/>
      <c r="S264" s="804"/>
      <c r="T264" s="804"/>
      <c r="U264" s="804"/>
      <c r="V264" s="804"/>
      <c r="W264" s="804"/>
      <c r="X264" s="804"/>
      <c r="Y264" s="804"/>
      <c r="Z264" s="804"/>
      <c r="AA264" s="804"/>
    </row>
    <row r="265" spans="1:27" s="806" customFormat="1" ht="13.5" customHeight="1">
      <c r="A265" s="807"/>
      <c r="D265" s="805"/>
      <c r="E265" s="804"/>
      <c r="F265" s="804"/>
      <c r="G265" s="804"/>
      <c r="H265" s="804"/>
      <c r="I265" s="804"/>
      <c r="J265" s="804"/>
      <c r="K265" s="804"/>
      <c r="L265" s="804"/>
      <c r="M265" s="804"/>
      <c r="N265" s="804"/>
      <c r="O265" s="804"/>
      <c r="P265" s="804"/>
      <c r="Q265" s="804"/>
      <c r="R265" s="804"/>
      <c r="S265" s="804"/>
      <c r="T265" s="804"/>
      <c r="U265" s="804"/>
      <c r="V265" s="804"/>
      <c r="W265" s="804"/>
      <c r="X265" s="804"/>
      <c r="Y265" s="804"/>
      <c r="Z265" s="804"/>
      <c r="AA265" s="804"/>
    </row>
    <row r="266" spans="1:27" s="806" customFormat="1" ht="13.5" customHeight="1">
      <c r="A266" s="807"/>
      <c r="D266" s="805"/>
      <c r="E266" s="804"/>
      <c r="F266" s="804"/>
      <c r="G266" s="804"/>
      <c r="H266" s="804"/>
      <c r="I266" s="804"/>
      <c r="J266" s="804"/>
      <c r="K266" s="804"/>
      <c r="L266" s="804"/>
      <c r="M266" s="804"/>
      <c r="N266" s="804"/>
      <c r="O266" s="804"/>
      <c r="P266" s="804"/>
      <c r="Q266" s="804"/>
      <c r="R266" s="804"/>
      <c r="S266" s="804"/>
      <c r="T266" s="804"/>
      <c r="U266" s="804"/>
      <c r="V266" s="804"/>
      <c r="W266" s="804"/>
      <c r="X266" s="804"/>
      <c r="Y266" s="804"/>
      <c r="Z266" s="804"/>
      <c r="AA266" s="804"/>
    </row>
    <row r="267" spans="1:27" s="806" customFormat="1" ht="13.5" customHeight="1">
      <c r="A267" s="807"/>
      <c r="D267" s="805"/>
      <c r="E267" s="804"/>
      <c r="F267" s="804"/>
      <c r="G267" s="804"/>
      <c r="H267" s="804"/>
      <c r="I267" s="804"/>
      <c r="J267" s="804"/>
      <c r="K267" s="804"/>
      <c r="L267" s="804"/>
      <c r="M267" s="804"/>
      <c r="N267" s="804"/>
      <c r="O267" s="804"/>
      <c r="P267" s="804"/>
      <c r="Q267" s="804"/>
      <c r="R267" s="804"/>
      <c r="S267" s="804"/>
      <c r="T267" s="804"/>
      <c r="U267" s="804"/>
      <c r="V267" s="804"/>
      <c r="W267" s="804"/>
      <c r="X267" s="804"/>
      <c r="Y267" s="804"/>
      <c r="Z267" s="804"/>
      <c r="AA267" s="804"/>
    </row>
    <row r="268" spans="1:27" s="806" customFormat="1" ht="13.5" customHeight="1">
      <c r="A268" s="807"/>
      <c r="D268" s="805"/>
      <c r="E268" s="804"/>
      <c r="F268" s="804"/>
      <c r="G268" s="804"/>
      <c r="H268" s="804"/>
      <c r="I268" s="804"/>
      <c r="J268" s="804"/>
      <c r="K268" s="804"/>
      <c r="L268" s="804"/>
      <c r="M268" s="804"/>
      <c r="N268" s="804"/>
      <c r="O268" s="804"/>
      <c r="P268" s="804"/>
      <c r="Q268" s="804"/>
      <c r="R268" s="804"/>
      <c r="S268" s="804"/>
      <c r="T268" s="804"/>
      <c r="U268" s="804"/>
      <c r="V268" s="804"/>
      <c r="W268" s="804"/>
      <c r="X268" s="804"/>
      <c r="Y268" s="804"/>
      <c r="Z268" s="804"/>
      <c r="AA268" s="804"/>
    </row>
    <row r="269" spans="1:27" s="806" customFormat="1" ht="13.5" customHeight="1">
      <c r="A269" s="807"/>
      <c r="D269" s="805"/>
      <c r="E269" s="804"/>
      <c r="F269" s="804"/>
      <c r="G269" s="804"/>
      <c r="H269" s="804"/>
      <c r="I269" s="804"/>
      <c r="J269" s="804"/>
      <c r="K269" s="804"/>
      <c r="L269" s="804"/>
      <c r="M269" s="804"/>
      <c r="N269" s="804"/>
      <c r="O269" s="804"/>
      <c r="P269" s="804"/>
      <c r="Q269" s="804"/>
      <c r="R269" s="804"/>
      <c r="S269" s="804"/>
      <c r="T269" s="804"/>
      <c r="U269" s="804"/>
      <c r="V269" s="804"/>
      <c r="W269" s="804"/>
      <c r="X269" s="804"/>
      <c r="Y269" s="804"/>
      <c r="Z269" s="804"/>
      <c r="AA269" s="804"/>
    </row>
    <row r="270" spans="1:27" s="806" customFormat="1" ht="13.5" customHeight="1">
      <c r="A270" s="807"/>
      <c r="D270" s="805"/>
      <c r="E270" s="804"/>
      <c r="F270" s="804"/>
      <c r="G270" s="804"/>
      <c r="H270" s="804"/>
      <c r="I270" s="804"/>
      <c r="J270" s="804"/>
      <c r="K270" s="804"/>
      <c r="L270" s="804"/>
      <c r="M270" s="804"/>
      <c r="N270" s="804"/>
      <c r="O270" s="804"/>
      <c r="P270" s="804"/>
      <c r="Q270" s="804"/>
      <c r="R270" s="804"/>
      <c r="S270" s="804"/>
      <c r="T270" s="804"/>
      <c r="U270" s="804"/>
      <c r="V270" s="804"/>
      <c r="W270" s="804"/>
      <c r="X270" s="804"/>
      <c r="Y270" s="804"/>
      <c r="Z270" s="804"/>
      <c r="AA270" s="804"/>
    </row>
    <row r="271" spans="1:27" s="806" customFormat="1" ht="13.5" customHeight="1">
      <c r="A271" s="807"/>
      <c r="D271" s="805"/>
      <c r="E271" s="804"/>
      <c r="F271" s="804"/>
      <c r="G271" s="804"/>
      <c r="H271" s="804"/>
      <c r="I271" s="804"/>
      <c r="J271" s="804"/>
      <c r="K271" s="804"/>
      <c r="L271" s="804"/>
      <c r="M271" s="804"/>
      <c r="N271" s="804"/>
      <c r="O271" s="804"/>
      <c r="P271" s="804"/>
      <c r="Q271" s="804"/>
      <c r="R271" s="804"/>
      <c r="S271" s="804"/>
      <c r="T271" s="804"/>
      <c r="U271" s="804"/>
      <c r="V271" s="804"/>
      <c r="W271" s="804"/>
      <c r="X271" s="804"/>
      <c r="Y271" s="804"/>
      <c r="Z271" s="804"/>
      <c r="AA271" s="804"/>
    </row>
    <row r="272" spans="1:27" s="806" customFormat="1" ht="13.5" customHeight="1">
      <c r="A272" s="807"/>
      <c r="D272" s="805"/>
      <c r="E272" s="804"/>
      <c r="F272" s="804"/>
      <c r="G272" s="804"/>
      <c r="H272" s="804"/>
      <c r="I272" s="804"/>
      <c r="J272" s="804"/>
      <c r="K272" s="804"/>
      <c r="L272" s="804"/>
      <c r="M272" s="804"/>
      <c r="N272" s="804"/>
      <c r="O272" s="804"/>
      <c r="P272" s="804"/>
      <c r="Q272" s="804"/>
      <c r="R272" s="804"/>
      <c r="S272" s="804"/>
      <c r="T272" s="804"/>
      <c r="U272" s="804"/>
      <c r="V272" s="804"/>
      <c r="W272" s="804"/>
      <c r="X272" s="804"/>
      <c r="Y272" s="804"/>
      <c r="Z272" s="804"/>
      <c r="AA272" s="804"/>
    </row>
    <row r="273" spans="1:27" s="806" customFormat="1" ht="13.5" customHeight="1">
      <c r="A273" s="807"/>
      <c r="D273" s="805"/>
      <c r="E273" s="804"/>
      <c r="F273" s="804"/>
      <c r="G273" s="804"/>
      <c r="H273" s="804"/>
      <c r="I273" s="804"/>
      <c r="J273" s="804"/>
      <c r="K273" s="804"/>
      <c r="L273" s="804"/>
      <c r="M273" s="804"/>
      <c r="N273" s="804"/>
      <c r="O273" s="804"/>
      <c r="P273" s="804"/>
      <c r="Q273" s="804"/>
      <c r="R273" s="804"/>
      <c r="S273" s="804"/>
      <c r="T273" s="804"/>
      <c r="U273" s="804"/>
      <c r="V273" s="804"/>
      <c r="W273" s="804"/>
      <c r="X273" s="804"/>
      <c r="Y273" s="804"/>
      <c r="Z273" s="804"/>
      <c r="AA273" s="804"/>
    </row>
    <row r="274" spans="1:27" s="806" customFormat="1" ht="13.5" customHeight="1">
      <c r="A274" s="807"/>
      <c r="D274" s="805"/>
      <c r="E274" s="804"/>
      <c r="F274" s="804"/>
      <c r="G274" s="804"/>
      <c r="H274" s="804"/>
      <c r="I274" s="804"/>
      <c r="J274" s="804"/>
      <c r="K274" s="804"/>
      <c r="L274" s="804"/>
      <c r="M274" s="804"/>
      <c r="N274" s="804"/>
      <c r="O274" s="804"/>
      <c r="P274" s="804"/>
      <c r="Q274" s="804"/>
      <c r="R274" s="804"/>
      <c r="S274" s="804"/>
      <c r="T274" s="804"/>
      <c r="U274" s="804"/>
      <c r="V274" s="804"/>
      <c r="W274" s="804"/>
      <c r="X274" s="804"/>
      <c r="Y274" s="804"/>
      <c r="Z274" s="804"/>
      <c r="AA274" s="804"/>
    </row>
    <row r="275" spans="1:27" s="806" customFormat="1" ht="13.5" customHeight="1">
      <c r="A275" s="807"/>
      <c r="D275" s="805"/>
      <c r="E275" s="804"/>
      <c r="F275" s="804"/>
      <c r="G275" s="804"/>
      <c r="H275" s="804"/>
      <c r="I275" s="804"/>
      <c r="J275" s="804"/>
      <c r="K275" s="804"/>
      <c r="L275" s="804"/>
      <c r="M275" s="804"/>
      <c r="N275" s="804"/>
      <c r="O275" s="804"/>
      <c r="P275" s="804"/>
      <c r="Q275" s="804"/>
      <c r="R275" s="804"/>
      <c r="S275" s="804"/>
      <c r="T275" s="804"/>
      <c r="U275" s="804"/>
      <c r="V275" s="804"/>
      <c r="W275" s="804"/>
      <c r="X275" s="804"/>
      <c r="Y275" s="804"/>
      <c r="Z275" s="804"/>
      <c r="AA275" s="804"/>
    </row>
    <row r="276" spans="1:27" s="806" customFormat="1" ht="13.5" customHeight="1">
      <c r="A276" s="807"/>
      <c r="D276" s="805"/>
      <c r="E276" s="804"/>
      <c r="F276" s="804"/>
      <c r="G276" s="804"/>
      <c r="H276" s="804"/>
      <c r="I276" s="804"/>
      <c r="J276" s="804"/>
      <c r="K276" s="804"/>
      <c r="L276" s="804"/>
      <c r="M276" s="804"/>
      <c r="N276" s="804"/>
      <c r="O276" s="804"/>
      <c r="P276" s="804"/>
      <c r="Q276" s="804"/>
      <c r="R276" s="804"/>
      <c r="S276" s="804"/>
      <c r="T276" s="804"/>
      <c r="U276" s="804"/>
      <c r="V276" s="804"/>
      <c r="W276" s="804"/>
      <c r="X276" s="804"/>
      <c r="Y276" s="804"/>
      <c r="Z276" s="804"/>
      <c r="AA276" s="804"/>
    </row>
    <row r="277" spans="1:27" s="806" customFormat="1" ht="13.5" customHeight="1">
      <c r="A277" s="807"/>
      <c r="D277" s="805"/>
      <c r="E277" s="804"/>
      <c r="F277" s="804"/>
      <c r="G277" s="804"/>
      <c r="H277" s="804"/>
      <c r="I277" s="804"/>
      <c r="J277" s="804"/>
      <c r="K277" s="804"/>
      <c r="L277" s="804"/>
      <c r="M277" s="804"/>
      <c r="N277" s="804"/>
      <c r="O277" s="804"/>
      <c r="P277" s="804"/>
      <c r="Q277" s="804"/>
      <c r="R277" s="804"/>
      <c r="S277" s="804"/>
      <c r="T277" s="804"/>
      <c r="U277" s="804"/>
      <c r="V277" s="804"/>
      <c r="W277" s="804"/>
      <c r="X277" s="804"/>
      <c r="Y277" s="804"/>
      <c r="Z277" s="804"/>
      <c r="AA277" s="804"/>
    </row>
    <row r="278" spans="1:27" s="806" customFormat="1" ht="13.5" customHeight="1">
      <c r="A278" s="807"/>
      <c r="D278" s="805"/>
      <c r="E278" s="804"/>
      <c r="F278" s="804"/>
      <c r="G278" s="804"/>
      <c r="H278" s="804"/>
      <c r="I278" s="804"/>
      <c r="J278" s="804"/>
      <c r="K278" s="804"/>
      <c r="L278" s="804"/>
      <c r="M278" s="804"/>
      <c r="N278" s="804"/>
      <c r="O278" s="804"/>
      <c r="P278" s="804"/>
      <c r="Q278" s="804"/>
      <c r="R278" s="804"/>
      <c r="S278" s="804"/>
      <c r="T278" s="804"/>
      <c r="U278" s="804"/>
      <c r="V278" s="804"/>
      <c r="W278" s="804"/>
      <c r="X278" s="804"/>
      <c r="Y278" s="804"/>
      <c r="Z278" s="804"/>
      <c r="AA278" s="804"/>
    </row>
    <row r="279" spans="1:27" s="806" customFormat="1" ht="13.5" customHeight="1">
      <c r="A279" s="807"/>
      <c r="D279" s="805"/>
      <c r="E279" s="804"/>
      <c r="F279" s="804"/>
      <c r="G279" s="804"/>
      <c r="H279" s="804"/>
      <c r="I279" s="804"/>
      <c r="J279" s="804"/>
      <c r="K279" s="804"/>
      <c r="L279" s="804"/>
      <c r="M279" s="804"/>
      <c r="N279" s="804"/>
      <c r="O279" s="804"/>
      <c r="P279" s="804"/>
      <c r="Q279" s="804"/>
      <c r="R279" s="804"/>
      <c r="S279" s="804"/>
      <c r="T279" s="804"/>
      <c r="U279" s="804"/>
      <c r="V279" s="804"/>
      <c r="W279" s="804"/>
      <c r="X279" s="804"/>
      <c r="Y279" s="804"/>
      <c r="Z279" s="804"/>
      <c r="AA279" s="804"/>
    </row>
    <row r="280" spans="1:27" s="806" customFormat="1" ht="13.5" customHeight="1">
      <c r="A280" s="807"/>
      <c r="D280" s="805"/>
      <c r="E280" s="804"/>
      <c r="F280" s="804"/>
      <c r="G280" s="804"/>
      <c r="H280" s="804"/>
      <c r="I280" s="804"/>
      <c r="J280" s="804"/>
      <c r="K280" s="804"/>
      <c r="L280" s="804"/>
      <c r="M280" s="804"/>
      <c r="N280" s="804"/>
      <c r="O280" s="804"/>
      <c r="P280" s="804"/>
      <c r="Q280" s="804"/>
      <c r="R280" s="804"/>
      <c r="S280" s="804"/>
      <c r="T280" s="804"/>
      <c r="U280" s="804"/>
      <c r="V280" s="804"/>
      <c r="W280" s="804"/>
      <c r="X280" s="804"/>
      <c r="Y280" s="804"/>
      <c r="Z280" s="804"/>
      <c r="AA280" s="804"/>
    </row>
    <row r="281" spans="1:27" s="806" customFormat="1" ht="13.5" customHeight="1">
      <c r="A281" s="807"/>
      <c r="D281" s="805"/>
      <c r="E281" s="804"/>
      <c r="F281" s="804"/>
      <c r="G281" s="804"/>
      <c r="H281" s="804"/>
      <c r="I281" s="804"/>
      <c r="J281" s="804"/>
      <c r="K281" s="804"/>
      <c r="L281" s="804"/>
      <c r="M281" s="804"/>
      <c r="N281" s="804"/>
      <c r="O281" s="804"/>
      <c r="P281" s="804"/>
      <c r="Q281" s="804"/>
      <c r="R281" s="804"/>
      <c r="S281" s="804"/>
      <c r="T281" s="804"/>
      <c r="U281" s="804"/>
      <c r="V281" s="804"/>
      <c r="W281" s="804"/>
      <c r="X281" s="804"/>
      <c r="Y281" s="804"/>
      <c r="Z281" s="804"/>
      <c r="AA281" s="804"/>
    </row>
    <row r="282" spans="1:27" s="806" customFormat="1" ht="13.5" customHeight="1">
      <c r="A282" s="807"/>
      <c r="D282" s="805"/>
      <c r="E282" s="804"/>
      <c r="F282" s="804"/>
      <c r="G282" s="804"/>
      <c r="H282" s="804"/>
      <c r="I282" s="804"/>
      <c r="J282" s="804"/>
      <c r="K282" s="804"/>
      <c r="L282" s="804"/>
      <c r="M282" s="804"/>
      <c r="N282" s="804"/>
      <c r="O282" s="804"/>
      <c r="P282" s="804"/>
      <c r="Q282" s="804"/>
      <c r="R282" s="804"/>
      <c r="S282" s="804"/>
      <c r="T282" s="804"/>
      <c r="U282" s="804"/>
      <c r="V282" s="804"/>
      <c r="W282" s="804"/>
      <c r="X282" s="804"/>
      <c r="Y282" s="804"/>
      <c r="Z282" s="804"/>
      <c r="AA282" s="804"/>
    </row>
    <row r="283" spans="1:27" s="806" customFormat="1" ht="13.5" customHeight="1">
      <c r="A283" s="807"/>
      <c r="D283" s="805"/>
      <c r="E283" s="804"/>
      <c r="F283" s="804"/>
      <c r="G283" s="804"/>
      <c r="H283" s="804"/>
      <c r="I283" s="804"/>
      <c r="J283" s="804"/>
      <c r="K283" s="804"/>
      <c r="L283" s="804"/>
      <c r="M283" s="804"/>
      <c r="N283" s="804"/>
      <c r="O283" s="804"/>
      <c r="P283" s="804"/>
      <c r="Q283" s="804"/>
      <c r="R283" s="804"/>
      <c r="S283" s="804"/>
      <c r="T283" s="804"/>
      <c r="U283" s="804"/>
      <c r="V283" s="804"/>
      <c r="W283" s="804"/>
      <c r="X283" s="804"/>
      <c r="Y283" s="804"/>
      <c r="Z283" s="804"/>
      <c r="AA283" s="804"/>
    </row>
    <row r="284" spans="1:27" s="806" customFormat="1" ht="13.5" customHeight="1">
      <c r="A284" s="807"/>
      <c r="D284" s="805"/>
      <c r="E284" s="804"/>
      <c r="F284" s="804"/>
      <c r="G284" s="804"/>
      <c r="H284" s="804"/>
      <c r="I284" s="804"/>
      <c r="J284" s="804"/>
      <c r="K284" s="804"/>
      <c r="L284" s="804"/>
      <c r="M284" s="804"/>
      <c r="N284" s="804"/>
      <c r="O284" s="804"/>
      <c r="P284" s="804"/>
      <c r="Q284" s="804"/>
      <c r="R284" s="804"/>
      <c r="S284" s="804"/>
      <c r="T284" s="804"/>
      <c r="U284" s="804"/>
      <c r="V284" s="804"/>
      <c r="W284" s="804"/>
      <c r="X284" s="804"/>
      <c r="Y284" s="804"/>
      <c r="Z284" s="804"/>
      <c r="AA284" s="804"/>
    </row>
    <row r="285" spans="1:27" s="806" customFormat="1" ht="13.5" customHeight="1">
      <c r="A285" s="807"/>
      <c r="D285" s="805"/>
      <c r="E285" s="804"/>
      <c r="F285" s="804"/>
      <c r="G285" s="804"/>
      <c r="H285" s="804"/>
      <c r="I285" s="804"/>
      <c r="J285" s="804"/>
      <c r="K285" s="804"/>
      <c r="L285" s="804"/>
      <c r="M285" s="804"/>
      <c r="N285" s="804"/>
      <c r="O285" s="804"/>
      <c r="P285" s="804"/>
      <c r="Q285" s="804"/>
      <c r="R285" s="804"/>
      <c r="S285" s="804"/>
      <c r="T285" s="804"/>
      <c r="U285" s="804"/>
      <c r="V285" s="804"/>
      <c r="W285" s="804"/>
      <c r="X285" s="804"/>
      <c r="Y285" s="804"/>
      <c r="Z285" s="804"/>
      <c r="AA285" s="804"/>
    </row>
    <row r="286" spans="1:27" s="806" customFormat="1" ht="13.5" customHeight="1">
      <c r="A286" s="807"/>
      <c r="D286" s="805"/>
      <c r="E286" s="804"/>
      <c r="F286" s="804"/>
      <c r="G286" s="804"/>
      <c r="H286" s="804"/>
      <c r="I286" s="804"/>
      <c r="J286" s="804"/>
      <c r="K286" s="804"/>
      <c r="L286" s="804"/>
      <c r="M286" s="804"/>
      <c r="N286" s="804"/>
      <c r="O286" s="804"/>
      <c r="P286" s="804"/>
      <c r="Q286" s="804"/>
      <c r="R286" s="804"/>
      <c r="S286" s="804"/>
      <c r="T286" s="804"/>
      <c r="U286" s="804"/>
      <c r="V286" s="804"/>
      <c r="W286" s="804"/>
      <c r="X286" s="804"/>
      <c r="Y286" s="804"/>
      <c r="Z286" s="804"/>
      <c r="AA286" s="804"/>
    </row>
    <row r="287" spans="1:27" s="806" customFormat="1" ht="13.5" customHeight="1">
      <c r="A287" s="807"/>
      <c r="D287" s="805"/>
      <c r="E287" s="804"/>
      <c r="F287" s="804"/>
      <c r="G287" s="804"/>
      <c r="H287" s="804"/>
      <c r="I287" s="804"/>
      <c r="J287" s="804"/>
      <c r="K287" s="804"/>
      <c r="L287" s="804"/>
      <c r="M287" s="804"/>
      <c r="N287" s="804"/>
      <c r="O287" s="804"/>
      <c r="P287" s="804"/>
      <c r="Q287" s="804"/>
      <c r="R287" s="804"/>
      <c r="S287" s="804"/>
      <c r="T287" s="804"/>
      <c r="U287" s="804"/>
      <c r="V287" s="804"/>
      <c r="W287" s="804"/>
      <c r="X287" s="804"/>
      <c r="Y287" s="804"/>
      <c r="Z287" s="804"/>
      <c r="AA287" s="804"/>
    </row>
    <row r="288" spans="1:27" s="806" customFormat="1" ht="13.5" customHeight="1">
      <c r="A288" s="807"/>
      <c r="D288" s="805"/>
      <c r="E288" s="804"/>
      <c r="F288" s="804"/>
      <c r="G288" s="804"/>
      <c r="H288" s="804"/>
      <c r="I288" s="804"/>
      <c r="J288" s="804"/>
      <c r="K288" s="804"/>
      <c r="L288" s="804"/>
      <c r="M288" s="804"/>
      <c r="N288" s="804"/>
      <c r="O288" s="804"/>
      <c r="P288" s="804"/>
      <c r="Q288" s="804"/>
      <c r="R288" s="804"/>
      <c r="S288" s="804"/>
      <c r="T288" s="804"/>
      <c r="U288" s="804"/>
      <c r="V288" s="804"/>
      <c r="W288" s="804"/>
      <c r="X288" s="804"/>
      <c r="Y288" s="804"/>
      <c r="Z288" s="804"/>
      <c r="AA288" s="804"/>
    </row>
    <row r="289" spans="1:27" s="806" customFormat="1" ht="13.5" customHeight="1">
      <c r="A289" s="807"/>
      <c r="D289" s="805"/>
      <c r="E289" s="804"/>
      <c r="F289" s="804"/>
      <c r="G289" s="804"/>
      <c r="H289" s="804"/>
      <c r="I289" s="804"/>
      <c r="J289" s="804"/>
      <c r="K289" s="804"/>
      <c r="L289" s="804"/>
      <c r="M289" s="804"/>
      <c r="N289" s="804"/>
      <c r="O289" s="804"/>
      <c r="P289" s="804"/>
      <c r="Q289" s="804"/>
      <c r="R289" s="804"/>
      <c r="S289" s="804"/>
      <c r="T289" s="804"/>
      <c r="U289" s="804"/>
      <c r="V289" s="804"/>
      <c r="W289" s="804"/>
      <c r="X289" s="804"/>
      <c r="Y289" s="804"/>
      <c r="Z289" s="804"/>
      <c r="AA289" s="804"/>
    </row>
    <row r="290" spans="1:27" s="806" customFormat="1" ht="13.5" customHeight="1">
      <c r="A290" s="807"/>
      <c r="D290" s="805"/>
      <c r="E290" s="804"/>
      <c r="F290" s="804"/>
      <c r="G290" s="804"/>
      <c r="H290" s="804"/>
      <c r="I290" s="804"/>
      <c r="J290" s="804"/>
      <c r="K290" s="804"/>
      <c r="L290" s="804"/>
      <c r="M290" s="804"/>
      <c r="N290" s="804"/>
      <c r="O290" s="804"/>
      <c r="P290" s="804"/>
      <c r="Q290" s="804"/>
      <c r="R290" s="804"/>
      <c r="S290" s="804"/>
      <c r="T290" s="804"/>
      <c r="U290" s="804"/>
      <c r="V290" s="804"/>
      <c r="W290" s="804"/>
      <c r="X290" s="804"/>
      <c r="Y290" s="804"/>
      <c r="Z290" s="804"/>
      <c r="AA290" s="804"/>
    </row>
    <row r="291" spans="1:27" s="806" customFormat="1" ht="13.5" customHeight="1">
      <c r="A291" s="807"/>
      <c r="D291" s="805"/>
      <c r="E291" s="804"/>
      <c r="F291" s="804"/>
      <c r="G291" s="804"/>
      <c r="H291" s="804"/>
      <c r="I291" s="804"/>
      <c r="J291" s="804"/>
      <c r="K291" s="804"/>
      <c r="L291" s="804"/>
      <c r="M291" s="804"/>
      <c r="N291" s="804"/>
      <c r="O291" s="804"/>
      <c r="P291" s="804"/>
      <c r="Q291" s="804"/>
      <c r="R291" s="804"/>
      <c r="S291" s="804"/>
      <c r="T291" s="804"/>
      <c r="U291" s="804"/>
      <c r="V291" s="804"/>
      <c r="W291" s="804"/>
      <c r="X291" s="804"/>
      <c r="Y291" s="804"/>
      <c r="Z291" s="804"/>
      <c r="AA291" s="804"/>
    </row>
    <row r="292" spans="1:27" s="806" customFormat="1" ht="13.5" customHeight="1">
      <c r="A292" s="807"/>
      <c r="D292" s="805"/>
      <c r="E292" s="804"/>
      <c r="F292" s="804"/>
      <c r="G292" s="804"/>
      <c r="H292" s="804"/>
      <c r="I292" s="804"/>
      <c r="J292" s="804"/>
      <c r="K292" s="804"/>
      <c r="L292" s="804"/>
      <c r="M292" s="804"/>
      <c r="N292" s="804"/>
      <c r="O292" s="804"/>
      <c r="P292" s="804"/>
      <c r="Q292" s="804"/>
      <c r="R292" s="804"/>
      <c r="S292" s="804"/>
      <c r="T292" s="804"/>
      <c r="U292" s="804"/>
      <c r="V292" s="804"/>
      <c r="W292" s="804"/>
      <c r="X292" s="804"/>
      <c r="Y292" s="804"/>
      <c r="Z292" s="804"/>
      <c r="AA292" s="804"/>
    </row>
    <row r="293" spans="1:27" s="806" customFormat="1" ht="13.5" customHeight="1">
      <c r="A293" s="807"/>
      <c r="D293" s="805"/>
      <c r="E293" s="804"/>
      <c r="F293" s="804"/>
      <c r="G293" s="804"/>
      <c r="H293" s="804"/>
      <c r="I293" s="804"/>
      <c r="J293" s="804"/>
      <c r="K293" s="804"/>
      <c r="L293" s="804"/>
      <c r="M293" s="804"/>
      <c r="N293" s="804"/>
      <c r="O293" s="804"/>
      <c r="P293" s="804"/>
      <c r="Q293" s="804"/>
      <c r="R293" s="804"/>
      <c r="S293" s="804"/>
      <c r="T293" s="804"/>
      <c r="U293" s="804"/>
      <c r="V293" s="804"/>
      <c r="W293" s="804"/>
      <c r="X293" s="804"/>
      <c r="Y293" s="804"/>
      <c r="Z293" s="804"/>
      <c r="AA293" s="804"/>
    </row>
    <row r="294" spans="1:27" s="806" customFormat="1" ht="13.5" customHeight="1">
      <c r="A294" s="807"/>
      <c r="D294" s="805"/>
      <c r="E294" s="804"/>
      <c r="F294" s="804"/>
      <c r="G294" s="804"/>
      <c r="H294" s="804"/>
      <c r="I294" s="804"/>
      <c r="J294" s="804"/>
      <c r="K294" s="804"/>
      <c r="L294" s="804"/>
      <c r="M294" s="804"/>
      <c r="N294" s="804"/>
      <c r="O294" s="804"/>
      <c r="P294" s="804"/>
      <c r="Q294" s="804"/>
      <c r="R294" s="804"/>
      <c r="S294" s="804"/>
      <c r="T294" s="804"/>
      <c r="U294" s="804"/>
      <c r="V294" s="804"/>
      <c r="W294" s="804"/>
      <c r="X294" s="804"/>
      <c r="Y294" s="804"/>
      <c r="Z294" s="804"/>
      <c r="AA294" s="804"/>
    </row>
    <row r="295" spans="1:27" s="806" customFormat="1" ht="13.5" customHeight="1">
      <c r="A295" s="807"/>
      <c r="D295" s="805"/>
      <c r="E295" s="804"/>
      <c r="F295" s="804"/>
      <c r="G295" s="804"/>
      <c r="H295" s="804"/>
      <c r="I295" s="804"/>
      <c r="J295" s="804"/>
      <c r="K295" s="804"/>
      <c r="L295" s="804"/>
      <c r="M295" s="804"/>
      <c r="N295" s="804"/>
      <c r="O295" s="804"/>
      <c r="P295" s="804"/>
      <c r="Q295" s="804"/>
      <c r="R295" s="804"/>
      <c r="S295" s="804"/>
      <c r="T295" s="804"/>
      <c r="U295" s="804"/>
      <c r="V295" s="804"/>
      <c r="W295" s="804"/>
      <c r="X295" s="804"/>
      <c r="Y295" s="804"/>
      <c r="Z295" s="804"/>
      <c r="AA295" s="804"/>
    </row>
    <row r="296" spans="1:27" s="806" customFormat="1" ht="13.5" customHeight="1">
      <c r="A296" s="807"/>
      <c r="D296" s="805"/>
      <c r="E296" s="804"/>
      <c r="F296" s="804"/>
      <c r="G296" s="804"/>
      <c r="H296" s="804"/>
      <c r="I296" s="804"/>
      <c r="J296" s="804"/>
      <c r="K296" s="804"/>
      <c r="L296" s="804"/>
      <c r="M296" s="804"/>
      <c r="N296" s="804"/>
      <c r="O296" s="804"/>
      <c r="P296" s="804"/>
      <c r="Q296" s="804"/>
      <c r="R296" s="804"/>
      <c r="S296" s="804"/>
      <c r="T296" s="804"/>
      <c r="U296" s="804"/>
      <c r="V296" s="804"/>
      <c r="W296" s="804"/>
      <c r="X296" s="804"/>
      <c r="Y296" s="804"/>
      <c r="Z296" s="804"/>
      <c r="AA296" s="804"/>
    </row>
    <row r="297" spans="1:27" s="806" customFormat="1" ht="13.5" customHeight="1">
      <c r="A297" s="807"/>
      <c r="D297" s="805"/>
      <c r="E297" s="804"/>
      <c r="F297" s="804"/>
      <c r="G297" s="804"/>
      <c r="H297" s="804"/>
      <c r="I297" s="804"/>
      <c r="J297" s="804"/>
      <c r="K297" s="804"/>
      <c r="L297" s="804"/>
      <c r="M297" s="804"/>
      <c r="N297" s="804"/>
      <c r="O297" s="804"/>
      <c r="P297" s="804"/>
      <c r="Q297" s="804"/>
      <c r="R297" s="804"/>
      <c r="S297" s="804"/>
      <c r="T297" s="804"/>
      <c r="U297" s="804"/>
      <c r="V297" s="804"/>
      <c r="W297" s="804"/>
      <c r="X297" s="804"/>
      <c r="Y297" s="804"/>
      <c r="Z297" s="804"/>
      <c r="AA297" s="804"/>
    </row>
    <row r="298" spans="1:27" s="806" customFormat="1" ht="13.5" customHeight="1">
      <c r="A298" s="807"/>
      <c r="D298" s="805"/>
      <c r="E298" s="804"/>
      <c r="F298" s="804"/>
      <c r="G298" s="804"/>
      <c r="H298" s="804"/>
      <c r="I298" s="804"/>
      <c r="J298" s="804"/>
      <c r="K298" s="804"/>
      <c r="L298" s="804"/>
      <c r="M298" s="804"/>
      <c r="N298" s="804"/>
      <c r="O298" s="804"/>
      <c r="P298" s="804"/>
      <c r="Q298" s="804"/>
      <c r="R298" s="804"/>
      <c r="S298" s="804"/>
      <c r="T298" s="804"/>
      <c r="U298" s="804"/>
      <c r="V298" s="804"/>
      <c r="W298" s="804"/>
      <c r="X298" s="804"/>
      <c r="Y298" s="804"/>
      <c r="Z298" s="804"/>
      <c r="AA298" s="804"/>
    </row>
    <row r="299" spans="1:27" s="806" customFormat="1" ht="13.5" customHeight="1">
      <c r="A299" s="807"/>
      <c r="D299" s="805"/>
      <c r="E299" s="804"/>
      <c r="F299" s="804"/>
      <c r="G299" s="804"/>
      <c r="H299" s="804"/>
      <c r="I299" s="804"/>
      <c r="J299" s="804"/>
      <c r="K299" s="804"/>
      <c r="L299" s="804"/>
      <c r="M299" s="804"/>
      <c r="N299" s="804"/>
      <c r="O299" s="804"/>
      <c r="P299" s="804"/>
      <c r="Q299" s="804"/>
      <c r="R299" s="804"/>
      <c r="S299" s="804"/>
      <c r="T299" s="804"/>
      <c r="U299" s="804"/>
      <c r="V299" s="804"/>
      <c r="W299" s="804"/>
      <c r="X299" s="804"/>
      <c r="Y299" s="804"/>
      <c r="Z299" s="804"/>
      <c r="AA299" s="804"/>
    </row>
    <row r="300" spans="1:27" s="806" customFormat="1" ht="13.5" customHeight="1">
      <c r="A300" s="807"/>
      <c r="D300" s="805"/>
      <c r="E300" s="804"/>
      <c r="F300" s="804"/>
      <c r="G300" s="804"/>
      <c r="H300" s="804"/>
      <c r="I300" s="804"/>
      <c r="J300" s="804"/>
      <c r="K300" s="804"/>
      <c r="L300" s="804"/>
      <c r="M300" s="804"/>
      <c r="N300" s="804"/>
      <c r="O300" s="804"/>
      <c r="P300" s="804"/>
      <c r="Q300" s="804"/>
      <c r="R300" s="804"/>
      <c r="S300" s="804"/>
      <c r="T300" s="804"/>
      <c r="U300" s="804"/>
      <c r="V300" s="804"/>
      <c r="W300" s="804"/>
      <c r="X300" s="804"/>
      <c r="Y300" s="804"/>
      <c r="Z300" s="804"/>
      <c r="AA300" s="804"/>
    </row>
    <row r="301" spans="1:27" s="806" customFormat="1" ht="13.5" customHeight="1">
      <c r="A301" s="807"/>
      <c r="D301" s="805"/>
      <c r="E301" s="804"/>
      <c r="F301" s="804"/>
      <c r="G301" s="804"/>
      <c r="H301" s="804"/>
      <c r="I301" s="804"/>
      <c r="J301" s="804"/>
      <c r="K301" s="804"/>
      <c r="L301" s="804"/>
      <c r="M301" s="804"/>
      <c r="N301" s="804"/>
      <c r="O301" s="804"/>
      <c r="P301" s="804"/>
      <c r="Q301" s="804"/>
      <c r="R301" s="804"/>
      <c r="S301" s="804"/>
      <c r="T301" s="804"/>
      <c r="U301" s="804"/>
      <c r="V301" s="804"/>
      <c r="W301" s="804"/>
      <c r="X301" s="804"/>
      <c r="Y301" s="804"/>
      <c r="Z301" s="804"/>
      <c r="AA301" s="804"/>
    </row>
    <row r="302" spans="1:27" s="806" customFormat="1" ht="13.5" customHeight="1">
      <c r="A302" s="807"/>
      <c r="D302" s="805"/>
      <c r="E302" s="804"/>
      <c r="F302" s="804"/>
      <c r="G302" s="804"/>
      <c r="H302" s="804"/>
      <c r="I302" s="804"/>
      <c r="J302" s="804"/>
      <c r="K302" s="804"/>
      <c r="L302" s="804"/>
      <c r="M302" s="804"/>
      <c r="N302" s="804"/>
      <c r="O302" s="804"/>
      <c r="P302" s="804"/>
      <c r="Q302" s="804"/>
      <c r="R302" s="804"/>
      <c r="S302" s="804"/>
      <c r="T302" s="804"/>
      <c r="U302" s="804"/>
      <c r="V302" s="804"/>
      <c r="W302" s="804"/>
      <c r="X302" s="804"/>
      <c r="Y302" s="804"/>
      <c r="Z302" s="804"/>
      <c r="AA302" s="804"/>
    </row>
    <row r="303" spans="1:27" s="806" customFormat="1" ht="13.5" customHeight="1">
      <c r="A303" s="807"/>
      <c r="D303" s="805"/>
      <c r="E303" s="804"/>
      <c r="F303" s="804"/>
      <c r="G303" s="804"/>
      <c r="H303" s="804"/>
      <c r="I303" s="804"/>
      <c r="J303" s="804"/>
      <c r="K303" s="804"/>
      <c r="L303" s="804"/>
      <c r="M303" s="804"/>
      <c r="N303" s="804"/>
      <c r="O303" s="804"/>
      <c r="P303" s="804"/>
      <c r="Q303" s="804"/>
      <c r="R303" s="804"/>
      <c r="S303" s="804"/>
      <c r="T303" s="804"/>
      <c r="U303" s="804"/>
      <c r="V303" s="804"/>
      <c r="W303" s="804"/>
      <c r="X303" s="804"/>
      <c r="Y303" s="804"/>
      <c r="Z303" s="804"/>
      <c r="AA303" s="804"/>
    </row>
    <row r="304" spans="1:27" s="806" customFormat="1" ht="13.5" customHeight="1">
      <c r="A304" s="807"/>
      <c r="D304" s="805"/>
      <c r="E304" s="804"/>
      <c r="F304" s="804"/>
      <c r="G304" s="804"/>
      <c r="H304" s="804"/>
      <c r="I304" s="804"/>
      <c r="J304" s="804"/>
      <c r="K304" s="804"/>
      <c r="L304" s="804"/>
      <c r="M304" s="804"/>
      <c r="N304" s="804"/>
      <c r="O304" s="804"/>
      <c r="P304" s="804"/>
      <c r="Q304" s="804"/>
      <c r="R304" s="804"/>
      <c r="S304" s="804"/>
      <c r="T304" s="804"/>
      <c r="U304" s="804"/>
      <c r="V304" s="804"/>
      <c r="W304" s="804"/>
      <c r="X304" s="804"/>
      <c r="Y304" s="804"/>
      <c r="Z304" s="804"/>
      <c r="AA304" s="804"/>
    </row>
    <row r="305" spans="1:27" s="806" customFormat="1" ht="13.5" customHeight="1">
      <c r="A305" s="807"/>
      <c r="D305" s="805"/>
      <c r="E305" s="804"/>
      <c r="F305" s="804"/>
      <c r="G305" s="804"/>
      <c r="H305" s="804"/>
      <c r="I305" s="804"/>
      <c r="J305" s="804"/>
      <c r="K305" s="804"/>
      <c r="L305" s="804"/>
      <c r="M305" s="804"/>
      <c r="N305" s="804"/>
      <c r="O305" s="804"/>
      <c r="P305" s="804"/>
      <c r="Q305" s="804"/>
      <c r="R305" s="804"/>
      <c r="S305" s="804"/>
      <c r="T305" s="804"/>
      <c r="U305" s="804"/>
      <c r="V305" s="804"/>
      <c r="W305" s="804"/>
      <c r="X305" s="804"/>
      <c r="Y305" s="804"/>
      <c r="Z305" s="804"/>
      <c r="AA305" s="804"/>
    </row>
    <row r="306" spans="1:27" s="806" customFormat="1" ht="13.5" customHeight="1">
      <c r="A306" s="807"/>
      <c r="D306" s="805"/>
      <c r="E306" s="804"/>
      <c r="F306" s="804"/>
      <c r="G306" s="804"/>
      <c r="H306" s="804"/>
      <c r="I306" s="804"/>
      <c r="J306" s="804"/>
      <c r="K306" s="804"/>
      <c r="L306" s="804"/>
      <c r="M306" s="804"/>
      <c r="N306" s="804"/>
      <c r="O306" s="804"/>
      <c r="P306" s="804"/>
      <c r="Q306" s="804"/>
      <c r="R306" s="804"/>
      <c r="S306" s="804"/>
      <c r="T306" s="804"/>
      <c r="U306" s="804"/>
      <c r="V306" s="804"/>
      <c r="W306" s="804"/>
      <c r="X306" s="804"/>
      <c r="Y306" s="804"/>
      <c r="Z306" s="804"/>
      <c r="AA306" s="804"/>
    </row>
    <row r="307" spans="1:27" s="806" customFormat="1" ht="13.5" customHeight="1">
      <c r="A307" s="807"/>
      <c r="D307" s="805"/>
      <c r="E307" s="804"/>
      <c r="F307" s="804"/>
      <c r="G307" s="804"/>
      <c r="H307" s="804"/>
      <c r="I307" s="804"/>
      <c r="J307" s="804"/>
      <c r="K307" s="804"/>
      <c r="L307" s="804"/>
      <c r="M307" s="804"/>
      <c r="N307" s="804"/>
      <c r="O307" s="804"/>
      <c r="P307" s="804"/>
      <c r="Q307" s="804"/>
      <c r="R307" s="804"/>
      <c r="S307" s="804"/>
      <c r="T307" s="804"/>
      <c r="U307" s="804"/>
      <c r="V307" s="804"/>
      <c r="W307" s="804"/>
      <c r="X307" s="804"/>
      <c r="Y307" s="804"/>
      <c r="Z307" s="804"/>
      <c r="AA307" s="804"/>
    </row>
    <row r="308" spans="1:27" s="806" customFormat="1" ht="13.5" customHeight="1">
      <c r="A308" s="807"/>
      <c r="D308" s="805"/>
      <c r="E308" s="804"/>
      <c r="F308" s="804"/>
      <c r="G308" s="804"/>
      <c r="H308" s="804"/>
      <c r="I308" s="804"/>
      <c r="J308" s="804"/>
      <c r="K308" s="804"/>
      <c r="L308" s="804"/>
      <c r="M308" s="804"/>
      <c r="N308" s="804"/>
      <c r="O308" s="804"/>
      <c r="P308" s="804"/>
      <c r="Q308" s="804"/>
      <c r="R308" s="804"/>
      <c r="S308" s="804"/>
      <c r="T308" s="804"/>
      <c r="U308" s="804"/>
      <c r="V308" s="804"/>
      <c r="W308" s="804"/>
      <c r="X308" s="804"/>
      <c r="Y308" s="804"/>
      <c r="Z308" s="804"/>
      <c r="AA308" s="804"/>
    </row>
    <row r="309" spans="1:27" s="806" customFormat="1" ht="13.5" customHeight="1">
      <c r="A309" s="807"/>
      <c r="D309" s="805"/>
      <c r="E309" s="804"/>
      <c r="F309" s="804"/>
      <c r="G309" s="804"/>
      <c r="H309" s="804"/>
      <c r="I309" s="804"/>
      <c r="J309" s="804"/>
      <c r="K309" s="804"/>
      <c r="L309" s="804"/>
      <c r="M309" s="804"/>
      <c r="N309" s="804"/>
      <c r="O309" s="804"/>
      <c r="P309" s="804"/>
      <c r="Q309" s="804"/>
      <c r="R309" s="804"/>
      <c r="S309" s="804"/>
      <c r="T309" s="804"/>
      <c r="U309" s="804"/>
      <c r="V309" s="804"/>
      <c r="W309" s="804"/>
      <c r="X309" s="804"/>
      <c r="Y309" s="804"/>
      <c r="Z309" s="804"/>
      <c r="AA309" s="804"/>
    </row>
    <row r="310" spans="1:27" s="806" customFormat="1" ht="13.5" customHeight="1">
      <c r="A310" s="807"/>
      <c r="D310" s="805"/>
      <c r="E310" s="804"/>
      <c r="F310" s="804"/>
      <c r="G310" s="804"/>
      <c r="H310" s="804"/>
      <c r="I310" s="804"/>
      <c r="J310" s="804"/>
      <c r="K310" s="804"/>
      <c r="L310" s="804"/>
      <c r="M310" s="804"/>
      <c r="N310" s="804"/>
      <c r="O310" s="804"/>
      <c r="P310" s="804"/>
      <c r="Q310" s="804"/>
      <c r="R310" s="804"/>
      <c r="S310" s="804"/>
      <c r="T310" s="804"/>
      <c r="U310" s="804"/>
      <c r="V310" s="804"/>
      <c r="W310" s="804"/>
      <c r="X310" s="804"/>
      <c r="Y310" s="804"/>
      <c r="Z310" s="804"/>
      <c r="AA310" s="804"/>
    </row>
    <row r="311" spans="1:27" s="806" customFormat="1" ht="13.5" customHeight="1">
      <c r="A311" s="807"/>
      <c r="D311" s="805"/>
      <c r="E311" s="804"/>
      <c r="F311" s="804"/>
      <c r="G311" s="804"/>
      <c r="H311" s="804"/>
      <c r="I311" s="804"/>
      <c r="J311" s="804"/>
      <c r="K311" s="804"/>
      <c r="L311" s="804"/>
      <c r="M311" s="804"/>
      <c r="N311" s="804"/>
      <c r="O311" s="804"/>
      <c r="P311" s="804"/>
      <c r="Q311" s="804"/>
      <c r="R311" s="804"/>
      <c r="S311" s="804"/>
      <c r="T311" s="804"/>
      <c r="U311" s="804"/>
      <c r="V311" s="804"/>
      <c r="W311" s="804"/>
      <c r="X311" s="804"/>
      <c r="Y311" s="804"/>
      <c r="Z311" s="804"/>
      <c r="AA311" s="804"/>
    </row>
    <row r="312" spans="1:27" s="806" customFormat="1" ht="13.5" customHeight="1">
      <c r="A312" s="807"/>
      <c r="D312" s="805"/>
      <c r="E312" s="804"/>
      <c r="F312" s="804"/>
      <c r="G312" s="804"/>
      <c r="H312" s="804"/>
      <c r="I312" s="804"/>
      <c r="J312" s="804"/>
      <c r="K312" s="804"/>
      <c r="L312" s="804"/>
      <c r="M312" s="804"/>
      <c r="N312" s="804"/>
      <c r="O312" s="804"/>
      <c r="P312" s="804"/>
      <c r="Q312" s="804"/>
      <c r="R312" s="804"/>
      <c r="S312" s="804"/>
      <c r="T312" s="804"/>
      <c r="U312" s="804"/>
      <c r="V312" s="804"/>
      <c r="W312" s="804"/>
      <c r="X312" s="804"/>
      <c r="Y312" s="804"/>
      <c r="Z312" s="804"/>
      <c r="AA312" s="804"/>
    </row>
    <row r="313" spans="1:27" s="806" customFormat="1" ht="13.5" customHeight="1">
      <c r="A313" s="807"/>
      <c r="D313" s="805"/>
      <c r="E313" s="804"/>
      <c r="F313" s="804"/>
      <c r="G313" s="804"/>
      <c r="H313" s="804"/>
      <c r="I313" s="804"/>
      <c r="J313" s="804"/>
      <c r="K313" s="804"/>
      <c r="L313" s="804"/>
      <c r="M313" s="804"/>
      <c r="N313" s="804"/>
      <c r="O313" s="804"/>
      <c r="P313" s="804"/>
      <c r="Q313" s="804"/>
      <c r="R313" s="804"/>
      <c r="S313" s="804"/>
      <c r="T313" s="804"/>
      <c r="U313" s="804"/>
      <c r="V313" s="804"/>
      <c r="W313" s="804"/>
      <c r="X313" s="804"/>
      <c r="Y313" s="804"/>
      <c r="Z313" s="804"/>
      <c r="AA313" s="804"/>
    </row>
    <row r="314" spans="1:27" s="806" customFormat="1" ht="13.5" customHeight="1">
      <c r="A314" s="807"/>
      <c r="D314" s="805"/>
      <c r="E314" s="804"/>
      <c r="F314" s="804"/>
      <c r="G314" s="804"/>
      <c r="H314" s="804"/>
      <c r="I314" s="804"/>
      <c r="J314" s="804"/>
      <c r="K314" s="804"/>
      <c r="L314" s="804"/>
      <c r="M314" s="804"/>
      <c r="N314" s="804"/>
      <c r="O314" s="804"/>
      <c r="P314" s="804"/>
      <c r="Q314" s="804"/>
      <c r="R314" s="804"/>
      <c r="S314" s="804"/>
      <c r="T314" s="804"/>
      <c r="U314" s="804"/>
      <c r="V314" s="804"/>
      <c r="W314" s="804"/>
      <c r="X314" s="804"/>
      <c r="Y314" s="804"/>
      <c r="Z314" s="804"/>
      <c r="AA314" s="804"/>
    </row>
    <row r="315" spans="1:27" s="806" customFormat="1" ht="13.5" customHeight="1">
      <c r="A315" s="807"/>
      <c r="D315" s="805"/>
      <c r="E315" s="804"/>
      <c r="F315" s="804"/>
      <c r="G315" s="804"/>
      <c r="H315" s="804"/>
      <c r="I315" s="804"/>
      <c r="J315" s="804"/>
      <c r="K315" s="804"/>
      <c r="L315" s="804"/>
      <c r="M315" s="804"/>
      <c r="N315" s="804"/>
      <c r="O315" s="804"/>
      <c r="P315" s="804"/>
      <c r="Q315" s="804"/>
      <c r="R315" s="804"/>
      <c r="S315" s="804"/>
      <c r="T315" s="804"/>
      <c r="U315" s="804"/>
      <c r="V315" s="804"/>
      <c r="W315" s="804"/>
      <c r="X315" s="804"/>
      <c r="Y315" s="804"/>
      <c r="Z315" s="804"/>
      <c r="AA315" s="804"/>
    </row>
    <row r="316" spans="1:27" s="806" customFormat="1" ht="13.5" customHeight="1">
      <c r="A316" s="807"/>
      <c r="D316" s="805"/>
      <c r="E316" s="804"/>
      <c r="F316" s="804"/>
      <c r="G316" s="804"/>
      <c r="H316" s="804"/>
      <c r="I316" s="804"/>
      <c r="J316" s="804"/>
      <c r="K316" s="804"/>
      <c r="L316" s="804"/>
      <c r="M316" s="804"/>
      <c r="N316" s="804"/>
      <c r="O316" s="804"/>
      <c r="P316" s="804"/>
      <c r="Q316" s="804"/>
      <c r="R316" s="804"/>
      <c r="S316" s="804"/>
      <c r="T316" s="804"/>
      <c r="U316" s="804"/>
      <c r="V316" s="804"/>
      <c r="W316" s="804"/>
      <c r="X316" s="804"/>
      <c r="Y316" s="804"/>
      <c r="Z316" s="804"/>
      <c r="AA316" s="804"/>
    </row>
    <row r="317" spans="1:27" s="806" customFormat="1" ht="13.5" customHeight="1">
      <c r="A317" s="807"/>
      <c r="D317" s="805"/>
      <c r="E317" s="804"/>
      <c r="F317" s="804"/>
      <c r="G317" s="804"/>
      <c r="H317" s="804"/>
      <c r="I317" s="804"/>
      <c r="J317" s="804"/>
      <c r="K317" s="804"/>
      <c r="L317" s="804"/>
      <c r="M317" s="804"/>
      <c r="N317" s="804"/>
      <c r="O317" s="804"/>
      <c r="P317" s="804"/>
      <c r="Q317" s="804"/>
      <c r="R317" s="804"/>
      <c r="S317" s="804"/>
      <c r="T317" s="804"/>
      <c r="U317" s="804"/>
      <c r="V317" s="804"/>
      <c r="W317" s="804"/>
      <c r="X317" s="804"/>
      <c r="Y317" s="804"/>
      <c r="Z317" s="804"/>
      <c r="AA317" s="804"/>
    </row>
    <row r="318" spans="1:27" s="806" customFormat="1" ht="13.5" customHeight="1">
      <c r="A318" s="807"/>
      <c r="D318" s="805"/>
      <c r="E318" s="804"/>
      <c r="F318" s="804"/>
      <c r="G318" s="804"/>
      <c r="H318" s="804"/>
      <c r="I318" s="804"/>
      <c r="J318" s="804"/>
      <c r="K318" s="804"/>
      <c r="L318" s="804"/>
      <c r="M318" s="804"/>
      <c r="N318" s="804"/>
      <c r="O318" s="804"/>
      <c r="P318" s="804"/>
      <c r="Q318" s="804"/>
      <c r="R318" s="804"/>
      <c r="S318" s="804"/>
      <c r="T318" s="804"/>
      <c r="U318" s="804"/>
      <c r="V318" s="804"/>
      <c r="W318" s="804"/>
      <c r="X318" s="804"/>
      <c r="Y318" s="804"/>
      <c r="Z318" s="804"/>
      <c r="AA318" s="804"/>
    </row>
    <row r="319" spans="1:27" s="806" customFormat="1" ht="13.5" customHeight="1">
      <c r="A319" s="807"/>
      <c r="D319" s="805"/>
      <c r="E319" s="804"/>
      <c r="F319" s="804"/>
      <c r="G319" s="804"/>
      <c r="H319" s="804"/>
      <c r="I319" s="804"/>
      <c r="J319" s="804"/>
      <c r="K319" s="804"/>
      <c r="L319" s="804"/>
      <c r="M319" s="804"/>
      <c r="N319" s="804"/>
      <c r="O319" s="804"/>
      <c r="P319" s="804"/>
      <c r="Q319" s="804"/>
      <c r="R319" s="804"/>
      <c r="S319" s="804"/>
      <c r="T319" s="804"/>
      <c r="U319" s="804"/>
      <c r="V319" s="804"/>
      <c r="W319" s="804"/>
      <c r="X319" s="804"/>
      <c r="Y319" s="804"/>
      <c r="Z319" s="804"/>
      <c r="AA319" s="804"/>
    </row>
    <row r="320" spans="1:27" s="806" customFormat="1" ht="13.5" customHeight="1">
      <c r="A320" s="807"/>
      <c r="D320" s="805"/>
      <c r="E320" s="804"/>
      <c r="F320" s="804"/>
      <c r="G320" s="804"/>
      <c r="H320" s="804"/>
      <c r="I320" s="804"/>
      <c r="J320" s="804"/>
      <c r="K320" s="804"/>
      <c r="L320" s="804"/>
      <c r="M320" s="804"/>
      <c r="N320" s="804"/>
      <c r="O320" s="804"/>
      <c r="P320" s="804"/>
      <c r="Q320" s="804"/>
      <c r="R320" s="804"/>
      <c r="S320" s="804"/>
      <c r="T320" s="804"/>
      <c r="U320" s="804"/>
      <c r="V320" s="804"/>
      <c r="W320" s="804"/>
      <c r="X320" s="804"/>
      <c r="Y320" s="804"/>
      <c r="Z320" s="804"/>
      <c r="AA320" s="804"/>
    </row>
    <row r="321" spans="1:27" s="806" customFormat="1" ht="13.5" customHeight="1">
      <c r="A321" s="807"/>
      <c r="D321" s="805"/>
      <c r="E321" s="804"/>
      <c r="F321" s="804"/>
      <c r="G321" s="804"/>
      <c r="H321" s="804"/>
      <c r="I321" s="804"/>
      <c r="J321" s="804"/>
      <c r="K321" s="804"/>
      <c r="L321" s="804"/>
      <c r="M321" s="804"/>
      <c r="N321" s="804"/>
      <c r="O321" s="804"/>
      <c r="P321" s="804"/>
      <c r="Q321" s="804"/>
      <c r="R321" s="804"/>
      <c r="S321" s="804"/>
      <c r="T321" s="804"/>
      <c r="U321" s="804"/>
      <c r="V321" s="804"/>
      <c r="W321" s="804"/>
      <c r="X321" s="804"/>
      <c r="Y321" s="804"/>
      <c r="Z321" s="804"/>
      <c r="AA321" s="804"/>
    </row>
    <row r="322" spans="1:27" s="806" customFormat="1" ht="13.5" customHeight="1">
      <c r="A322" s="807"/>
      <c r="D322" s="805"/>
      <c r="E322" s="804"/>
      <c r="F322" s="804"/>
      <c r="G322" s="804"/>
      <c r="H322" s="804"/>
      <c r="I322" s="804"/>
      <c r="J322" s="804"/>
      <c r="K322" s="804"/>
      <c r="L322" s="804"/>
      <c r="M322" s="804"/>
      <c r="N322" s="804"/>
      <c r="O322" s="804"/>
      <c r="P322" s="804"/>
      <c r="Q322" s="804"/>
      <c r="R322" s="804"/>
      <c r="S322" s="804"/>
      <c r="T322" s="804"/>
      <c r="U322" s="804"/>
      <c r="V322" s="804"/>
      <c r="W322" s="804"/>
      <c r="X322" s="804"/>
      <c r="Y322" s="804"/>
      <c r="Z322" s="804"/>
      <c r="AA322" s="804"/>
    </row>
    <row r="323" spans="1:27" s="806" customFormat="1" ht="13.5" customHeight="1">
      <c r="A323" s="807"/>
      <c r="D323" s="805"/>
      <c r="E323" s="804"/>
      <c r="F323" s="804"/>
      <c r="G323" s="804"/>
      <c r="H323" s="804"/>
      <c r="I323" s="804"/>
      <c r="J323" s="804"/>
      <c r="K323" s="804"/>
      <c r="L323" s="804"/>
      <c r="M323" s="804"/>
      <c r="N323" s="804"/>
      <c r="O323" s="804"/>
      <c r="P323" s="804"/>
      <c r="Q323" s="804"/>
      <c r="R323" s="804"/>
      <c r="S323" s="804"/>
      <c r="T323" s="804"/>
      <c r="U323" s="804"/>
      <c r="V323" s="804"/>
      <c r="W323" s="804"/>
      <c r="X323" s="804"/>
      <c r="Y323" s="804"/>
      <c r="Z323" s="804"/>
      <c r="AA323" s="804"/>
    </row>
    <row r="324" spans="1:27" s="806" customFormat="1" ht="13.5" customHeight="1">
      <c r="A324" s="807"/>
      <c r="D324" s="805"/>
      <c r="E324" s="804"/>
      <c r="F324" s="804"/>
      <c r="G324" s="804"/>
      <c r="H324" s="804"/>
      <c r="I324" s="804"/>
      <c r="J324" s="804"/>
      <c r="K324" s="804"/>
      <c r="L324" s="804"/>
      <c r="M324" s="804"/>
      <c r="N324" s="804"/>
      <c r="O324" s="804"/>
      <c r="P324" s="804"/>
      <c r="Q324" s="804"/>
      <c r="R324" s="804"/>
      <c r="S324" s="804"/>
      <c r="T324" s="804"/>
      <c r="U324" s="804"/>
      <c r="V324" s="804"/>
      <c r="W324" s="804"/>
      <c r="X324" s="804"/>
      <c r="Y324" s="804"/>
      <c r="Z324" s="804"/>
      <c r="AA324" s="804"/>
    </row>
    <row r="325" spans="1:27" s="806" customFormat="1" ht="13.5" customHeight="1">
      <c r="A325" s="807"/>
      <c r="D325" s="805"/>
      <c r="E325" s="804"/>
      <c r="F325" s="804"/>
      <c r="G325" s="804"/>
      <c r="H325" s="804"/>
      <c r="I325" s="804"/>
      <c r="J325" s="804"/>
      <c r="K325" s="804"/>
      <c r="L325" s="804"/>
      <c r="M325" s="804"/>
      <c r="N325" s="804"/>
      <c r="O325" s="804"/>
      <c r="P325" s="804"/>
      <c r="Q325" s="804"/>
      <c r="R325" s="804"/>
      <c r="S325" s="804"/>
      <c r="T325" s="804"/>
      <c r="U325" s="804"/>
      <c r="V325" s="804"/>
      <c r="W325" s="804"/>
      <c r="X325" s="804"/>
      <c r="Y325" s="804"/>
      <c r="Z325" s="804"/>
      <c r="AA325" s="804"/>
    </row>
    <row r="326" spans="1:27" s="806" customFormat="1" ht="13.5" customHeight="1">
      <c r="A326" s="807"/>
      <c r="D326" s="805"/>
      <c r="E326" s="804"/>
      <c r="F326" s="804"/>
      <c r="G326" s="804"/>
      <c r="H326" s="804"/>
      <c r="I326" s="804"/>
      <c r="J326" s="804"/>
      <c r="K326" s="804"/>
      <c r="L326" s="804"/>
      <c r="M326" s="804"/>
      <c r="N326" s="804"/>
      <c r="O326" s="804"/>
      <c r="P326" s="804"/>
      <c r="Q326" s="804"/>
      <c r="R326" s="804"/>
      <c r="S326" s="804"/>
      <c r="T326" s="804"/>
      <c r="U326" s="804"/>
      <c r="V326" s="804"/>
      <c r="W326" s="804"/>
      <c r="X326" s="804"/>
      <c r="Y326" s="804"/>
      <c r="Z326" s="804"/>
      <c r="AA326" s="804"/>
    </row>
    <row r="327" spans="1:27" s="806" customFormat="1" ht="13.5" customHeight="1">
      <c r="A327" s="807"/>
      <c r="D327" s="805"/>
      <c r="E327" s="804"/>
      <c r="F327" s="804"/>
      <c r="G327" s="804"/>
      <c r="H327" s="804"/>
      <c r="I327" s="804"/>
      <c r="J327" s="804"/>
      <c r="K327" s="804"/>
      <c r="L327" s="804"/>
      <c r="M327" s="804"/>
      <c r="N327" s="804"/>
      <c r="O327" s="804"/>
      <c r="P327" s="804"/>
      <c r="Q327" s="804"/>
      <c r="R327" s="804"/>
      <c r="S327" s="804"/>
      <c r="T327" s="804"/>
      <c r="U327" s="804"/>
      <c r="V327" s="804"/>
      <c r="W327" s="804"/>
      <c r="X327" s="804"/>
      <c r="Y327" s="804"/>
      <c r="Z327" s="804"/>
      <c r="AA327" s="804"/>
    </row>
    <row r="328" spans="1:27" s="806" customFormat="1" ht="13.5" customHeight="1">
      <c r="A328" s="807"/>
      <c r="D328" s="805"/>
      <c r="E328" s="804"/>
      <c r="F328" s="804"/>
      <c r="G328" s="804"/>
      <c r="H328" s="804"/>
      <c r="I328" s="804"/>
      <c r="J328" s="804"/>
      <c r="K328" s="804"/>
      <c r="L328" s="804"/>
      <c r="M328" s="804"/>
      <c r="N328" s="804"/>
      <c r="O328" s="804"/>
      <c r="P328" s="804"/>
      <c r="Q328" s="804"/>
      <c r="R328" s="804"/>
      <c r="S328" s="804"/>
      <c r="T328" s="804"/>
      <c r="U328" s="804"/>
      <c r="V328" s="804"/>
      <c r="W328" s="804"/>
      <c r="X328" s="804"/>
      <c r="Y328" s="804"/>
      <c r="Z328" s="804"/>
      <c r="AA328" s="804"/>
    </row>
    <row r="329" spans="1:27" s="806" customFormat="1" ht="13.5" customHeight="1">
      <c r="A329" s="807"/>
      <c r="D329" s="805"/>
      <c r="E329" s="804"/>
      <c r="F329" s="804"/>
      <c r="G329" s="804"/>
      <c r="H329" s="804"/>
      <c r="I329" s="804"/>
      <c r="J329" s="804"/>
      <c r="K329" s="804"/>
      <c r="L329" s="804"/>
      <c r="M329" s="804"/>
      <c r="N329" s="804"/>
      <c r="O329" s="804"/>
      <c r="P329" s="804"/>
      <c r="Q329" s="804"/>
      <c r="R329" s="804"/>
      <c r="S329" s="804"/>
      <c r="T329" s="804"/>
      <c r="U329" s="804"/>
      <c r="V329" s="804"/>
      <c r="W329" s="804"/>
      <c r="X329" s="804"/>
      <c r="Y329" s="804"/>
      <c r="Z329" s="804"/>
      <c r="AA329" s="804"/>
    </row>
    <row r="330" spans="1:27" s="806" customFormat="1" ht="13.5" customHeight="1">
      <c r="A330" s="807"/>
      <c r="D330" s="805"/>
      <c r="E330" s="804"/>
      <c r="F330" s="804"/>
      <c r="G330" s="804"/>
      <c r="H330" s="804"/>
      <c r="I330" s="804"/>
      <c r="J330" s="804"/>
      <c r="K330" s="804"/>
      <c r="L330" s="804"/>
      <c r="M330" s="804"/>
      <c r="N330" s="804"/>
      <c r="O330" s="804"/>
      <c r="P330" s="804"/>
      <c r="Q330" s="804"/>
      <c r="R330" s="804"/>
      <c r="S330" s="804"/>
      <c r="T330" s="804"/>
      <c r="U330" s="804"/>
      <c r="V330" s="804"/>
      <c r="W330" s="804"/>
      <c r="X330" s="804"/>
      <c r="Y330" s="804"/>
      <c r="Z330" s="804"/>
      <c r="AA330" s="804"/>
    </row>
    <row r="331" spans="1:27" s="806" customFormat="1" ht="13.5" customHeight="1">
      <c r="A331" s="807"/>
      <c r="D331" s="805"/>
      <c r="E331" s="804"/>
      <c r="F331" s="804"/>
      <c r="G331" s="804"/>
      <c r="H331" s="804"/>
      <c r="I331" s="804"/>
      <c r="J331" s="804"/>
      <c r="K331" s="804"/>
      <c r="L331" s="804"/>
      <c r="M331" s="804"/>
      <c r="N331" s="804"/>
      <c r="O331" s="804"/>
      <c r="P331" s="804"/>
      <c r="Q331" s="804"/>
      <c r="R331" s="804"/>
      <c r="S331" s="804"/>
      <c r="T331" s="804"/>
      <c r="U331" s="804"/>
      <c r="V331" s="804"/>
      <c r="W331" s="804"/>
      <c r="X331" s="804"/>
      <c r="Y331" s="804"/>
      <c r="Z331" s="804"/>
      <c r="AA331" s="804"/>
    </row>
    <row r="332" spans="1:27" s="806" customFormat="1" ht="13.5" customHeight="1">
      <c r="A332" s="807"/>
      <c r="D332" s="805"/>
      <c r="E332" s="804"/>
      <c r="F332" s="804"/>
      <c r="G332" s="804"/>
      <c r="H332" s="804"/>
      <c r="I332" s="804"/>
      <c r="J332" s="804"/>
      <c r="K332" s="804"/>
      <c r="L332" s="804"/>
      <c r="M332" s="804"/>
      <c r="N332" s="804"/>
      <c r="O332" s="804"/>
      <c r="P332" s="804"/>
      <c r="Q332" s="804"/>
      <c r="R332" s="804"/>
      <c r="S332" s="804"/>
      <c r="T332" s="804"/>
      <c r="U332" s="804"/>
      <c r="V332" s="804"/>
      <c r="W332" s="804"/>
      <c r="X332" s="804"/>
      <c r="Y332" s="804"/>
      <c r="Z332" s="804"/>
      <c r="AA332" s="804"/>
    </row>
    <row r="333" spans="1:27" s="806" customFormat="1" ht="13.5" customHeight="1">
      <c r="A333" s="807"/>
      <c r="D333" s="805"/>
      <c r="E333" s="804"/>
      <c r="F333" s="804"/>
      <c r="G333" s="804"/>
      <c r="H333" s="804"/>
      <c r="I333" s="804"/>
      <c r="J333" s="804"/>
      <c r="K333" s="804"/>
      <c r="L333" s="804"/>
      <c r="M333" s="804"/>
      <c r="N333" s="804"/>
      <c r="O333" s="804"/>
      <c r="P333" s="804"/>
      <c r="Q333" s="804"/>
      <c r="R333" s="804"/>
      <c r="S333" s="804"/>
      <c r="T333" s="804"/>
      <c r="U333" s="804"/>
      <c r="V333" s="804"/>
      <c r="W333" s="804"/>
      <c r="X333" s="804"/>
      <c r="Y333" s="804"/>
      <c r="Z333" s="804"/>
      <c r="AA333" s="804"/>
    </row>
    <row r="334" spans="1:27" s="806" customFormat="1" ht="13.5" customHeight="1">
      <c r="A334" s="807"/>
      <c r="D334" s="805"/>
      <c r="E334" s="804"/>
      <c r="F334" s="804"/>
      <c r="G334" s="804"/>
      <c r="H334" s="804"/>
      <c r="I334" s="804"/>
      <c r="J334" s="804"/>
      <c r="K334" s="804"/>
      <c r="L334" s="804"/>
      <c r="M334" s="804"/>
      <c r="N334" s="804"/>
      <c r="O334" s="804"/>
      <c r="P334" s="804"/>
      <c r="Q334" s="804"/>
      <c r="R334" s="804"/>
      <c r="S334" s="804"/>
      <c r="T334" s="804"/>
      <c r="U334" s="804"/>
      <c r="V334" s="804"/>
      <c r="W334" s="804"/>
      <c r="X334" s="804"/>
      <c r="Y334" s="804"/>
      <c r="Z334" s="804"/>
      <c r="AA334" s="804"/>
    </row>
    <row r="335" spans="1:27" s="806" customFormat="1" ht="13.5" customHeight="1">
      <c r="A335" s="807"/>
      <c r="D335" s="805"/>
      <c r="E335" s="804"/>
      <c r="F335" s="804"/>
      <c r="G335" s="804"/>
      <c r="H335" s="804"/>
      <c r="I335" s="804"/>
      <c r="J335" s="804"/>
      <c r="K335" s="804"/>
      <c r="L335" s="804"/>
      <c r="M335" s="804"/>
      <c r="N335" s="804"/>
      <c r="O335" s="804"/>
      <c r="P335" s="804"/>
      <c r="Q335" s="804"/>
      <c r="R335" s="804"/>
      <c r="S335" s="804"/>
      <c r="T335" s="804"/>
      <c r="U335" s="804"/>
      <c r="V335" s="804"/>
      <c r="W335" s="804"/>
      <c r="X335" s="804"/>
      <c r="Y335" s="804"/>
      <c r="Z335" s="804"/>
      <c r="AA335" s="804"/>
    </row>
    <row r="336" spans="1:27" s="806" customFormat="1" ht="13.5" customHeight="1">
      <c r="A336" s="807"/>
      <c r="D336" s="805"/>
      <c r="E336" s="804"/>
      <c r="F336" s="804"/>
      <c r="G336" s="804"/>
      <c r="H336" s="804"/>
      <c r="I336" s="804"/>
      <c r="J336" s="804"/>
      <c r="K336" s="804"/>
      <c r="L336" s="804"/>
      <c r="M336" s="804"/>
      <c r="N336" s="804"/>
      <c r="O336" s="804"/>
      <c r="P336" s="804"/>
      <c r="Q336" s="804"/>
      <c r="R336" s="804"/>
      <c r="S336" s="804"/>
      <c r="T336" s="804"/>
      <c r="U336" s="804"/>
      <c r="V336" s="804"/>
      <c r="W336" s="804"/>
      <c r="X336" s="804"/>
      <c r="Y336" s="804"/>
      <c r="Z336" s="804"/>
      <c r="AA336" s="804"/>
    </row>
    <row r="337" spans="1:27" s="806" customFormat="1" ht="13.5" customHeight="1">
      <c r="A337" s="807"/>
      <c r="D337" s="805"/>
      <c r="E337" s="804"/>
      <c r="F337" s="804"/>
      <c r="G337" s="804"/>
      <c r="H337" s="804"/>
      <c r="I337" s="804"/>
      <c r="J337" s="804"/>
      <c r="K337" s="804"/>
      <c r="L337" s="804"/>
      <c r="M337" s="804"/>
      <c r="N337" s="804"/>
      <c r="O337" s="804"/>
      <c r="P337" s="804"/>
      <c r="Q337" s="804"/>
      <c r="R337" s="804"/>
      <c r="S337" s="804"/>
      <c r="T337" s="804"/>
      <c r="U337" s="804"/>
      <c r="V337" s="804"/>
      <c r="W337" s="804"/>
      <c r="X337" s="804"/>
      <c r="Y337" s="804"/>
      <c r="Z337" s="804"/>
      <c r="AA337" s="804"/>
    </row>
    <row r="338" spans="1:27" s="806" customFormat="1" ht="13.5" customHeight="1">
      <c r="A338" s="807"/>
      <c r="D338" s="805"/>
      <c r="E338" s="804"/>
      <c r="F338" s="804"/>
      <c r="G338" s="804"/>
      <c r="H338" s="804"/>
      <c r="I338" s="804"/>
      <c r="J338" s="804"/>
      <c r="K338" s="804"/>
      <c r="L338" s="804"/>
      <c r="M338" s="804"/>
      <c r="N338" s="804"/>
      <c r="O338" s="804"/>
      <c r="P338" s="804"/>
      <c r="Q338" s="804"/>
      <c r="R338" s="804"/>
      <c r="S338" s="804"/>
      <c r="T338" s="804"/>
      <c r="U338" s="804"/>
      <c r="V338" s="804"/>
      <c r="W338" s="804"/>
      <c r="X338" s="804"/>
      <c r="Y338" s="804"/>
      <c r="Z338" s="804"/>
      <c r="AA338" s="804"/>
    </row>
    <row r="339" spans="1:27" s="806" customFormat="1" ht="13.5" customHeight="1">
      <c r="A339" s="807"/>
      <c r="D339" s="805"/>
      <c r="E339" s="804"/>
      <c r="F339" s="804"/>
      <c r="G339" s="804"/>
      <c r="H339" s="804"/>
      <c r="I339" s="804"/>
      <c r="J339" s="804"/>
      <c r="K339" s="804"/>
      <c r="L339" s="804"/>
      <c r="M339" s="804"/>
      <c r="N339" s="804"/>
      <c r="O339" s="804"/>
      <c r="P339" s="804"/>
      <c r="Q339" s="804"/>
      <c r="R339" s="804"/>
      <c r="S339" s="804"/>
      <c r="T339" s="804"/>
      <c r="U339" s="804"/>
      <c r="V339" s="804"/>
      <c r="W339" s="804"/>
      <c r="X339" s="804"/>
      <c r="Y339" s="804"/>
      <c r="Z339" s="804"/>
      <c r="AA339" s="804"/>
    </row>
    <row r="340" spans="1:27" s="806" customFormat="1" ht="13.5" customHeight="1">
      <c r="A340" s="807"/>
      <c r="D340" s="805"/>
      <c r="E340" s="804"/>
      <c r="F340" s="804"/>
      <c r="G340" s="804"/>
      <c r="H340" s="804"/>
      <c r="I340" s="804"/>
      <c r="J340" s="804"/>
      <c r="K340" s="804"/>
      <c r="L340" s="804"/>
      <c r="M340" s="804"/>
      <c r="N340" s="804"/>
      <c r="O340" s="804"/>
      <c r="P340" s="804"/>
      <c r="Q340" s="804"/>
      <c r="R340" s="804"/>
      <c r="S340" s="804"/>
      <c r="T340" s="804"/>
      <c r="U340" s="804"/>
      <c r="V340" s="804"/>
      <c r="W340" s="804"/>
      <c r="X340" s="804"/>
      <c r="Y340" s="804"/>
      <c r="Z340" s="804"/>
      <c r="AA340" s="804"/>
    </row>
    <row r="341" spans="1:27" s="806" customFormat="1" ht="13.5" customHeight="1">
      <c r="A341" s="807"/>
      <c r="D341" s="805"/>
      <c r="E341" s="804"/>
      <c r="F341" s="804"/>
      <c r="G341" s="804"/>
      <c r="H341" s="804"/>
      <c r="I341" s="804"/>
      <c r="J341" s="804"/>
      <c r="K341" s="804"/>
      <c r="L341" s="804"/>
      <c r="M341" s="804"/>
      <c r="N341" s="804"/>
      <c r="O341" s="804"/>
      <c r="P341" s="804"/>
      <c r="Q341" s="804"/>
      <c r="R341" s="804"/>
      <c r="S341" s="804"/>
      <c r="T341" s="804"/>
      <c r="U341" s="804"/>
      <c r="V341" s="804"/>
      <c r="W341" s="804"/>
      <c r="X341" s="804"/>
      <c r="Y341" s="804"/>
      <c r="Z341" s="804"/>
      <c r="AA341" s="804"/>
    </row>
    <row r="342" spans="1:27" s="806" customFormat="1" ht="13.5" customHeight="1">
      <c r="A342" s="807"/>
      <c r="D342" s="805"/>
      <c r="E342" s="804"/>
      <c r="F342" s="804"/>
      <c r="G342" s="804"/>
      <c r="H342" s="804"/>
      <c r="I342" s="804"/>
      <c r="J342" s="804"/>
      <c r="K342" s="804"/>
      <c r="L342" s="804"/>
      <c r="M342" s="804"/>
      <c r="N342" s="804"/>
      <c r="O342" s="804"/>
      <c r="P342" s="804"/>
      <c r="Q342" s="804"/>
      <c r="R342" s="804"/>
      <c r="S342" s="804"/>
      <c r="T342" s="804"/>
      <c r="U342" s="804"/>
      <c r="V342" s="804"/>
      <c r="W342" s="804"/>
      <c r="X342" s="804"/>
      <c r="Y342" s="804"/>
      <c r="Z342" s="804"/>
      <c r="AA342" s="804"/>
    </row>
    <row r="343" spans="1:27" s="806" customFormat="1" ht="13.5" customHeight="1">
      <c r="A343" s="807"/>
      <c r="D343" s="805"/>
      <c r="E343" s="804"/>
      <c r="F343" s="804"/>
      <c r="G343" s="804"/>
      <c r="H343" s="804"/>
      <c r="I343" s="804"/>
      <c r="J343" s="804"/>
      <c r="K343" s="804"/>
      <c r="L343" s="804"/>
      <c r="M343" s="804"/>
      <c r="N343" s="804"/>
      <c r="O343" s="804"/>
      <c r="P343" s="804"/>
      <c r="Q343" s="804"/>
      <c r="R343" s="804"/>
      <c r="S343" s="804"/>
      <c r="T343" s="804"/>
      <c r="U343" s="804"/>
      <c r="V343" s="804"/>
      <c r="W343" s="804"/>
      <c r="X343" s="804"/>
      <c r="Y343" s="804"/>
      <c r="Z343" s="804"/>
      <c r="AA343" s="804"/>
    </row>
    <row r="344" spans="1:27" s="806" customFormat="1" ht="13.5" customHeight="1">
      <c r="A344" s="807"/>
      <c r="D344" s="805"/>
      <c r="E344" s="804"/>
      <c r="F344" s="804"/>
      <c r="G344" s="804"/>
      <c r="H344" s="804"/>
      <c r="I344" s="804"/>
      <c r="J344" s="804"/>
      <c r="K344" s="804"/>
      <c r="L344" s="804"/>
      <c r="M344" s="804"/>
      <c r="N344" s="804"/>
      <c r="O344" s="804"/>
      <c r="P344" s="804"/>
      <c r="Q344" s="804"/>
      <c r="R344" s="804"/>
      <c r="S344" s="804"/>
      <c r="T344" s="804"/>
      <c r="U344" s="804"/>
      <c r="V344" s="804"/>
      <c r="W344" s="804"/>
      <c r="X344" s="804"/>
      <c r="Y344" s="804"/>
      <c r="Z344" s="804"/>
      <c r="AA344" s="804"/>
    </row>
    <row r="345" spans="1:27" s="806" customFormat="1" ht="13.5" customHeight="1">
      <c r="A345" s="807"/>
      <c r="D345" s="805"/>
      <c r="E345" s="804"/>
      <c r="F345" s="804"/>
      <c r="G345" s="804"/>
      <c r="H345" s="804"/>
      <c r="I345" s="804"/>
      <c r="J345" s="804"/>
      <c r="K345" s="804"/>
      <c r="L345" s="804"/>
      <c r="M345" s="804"/>
      <c r="N345" s="804"/>
      <c r="O345" s="804"/>
      <c r="P345" s="804"/>
      <c r="Q345" s="804"/>
      <c r="R345" s="804"/>
      <c r="S345" s="804"/>
      <c r="T345" s="804"/>
      <c r="U345" s="804"/>
      <c r="V345" s="804"/>
      <c r="W345" s="804"/>
      <c r="X345" s="804"/>
      <c r="Y345" s="804"/>
      <c r="Z345" s="804"/>
      <c r="AA345" s="804"/>
    </row>
    <row r="346" spans="1:27" s="806" customFormat="1" ht="13.5" customHeight="1">
      <c r="A346" s="807"/>
      <c r="D346" s="805"/>
      <c r="E346" s="804"/>
      <c r="F346" s="804"/>
      <c r="G346" s="804"/>
      <c r="H346" s="804"/>
      <c r="I346" s="804"/>
      <c r="J346" s="804"/>
      <c r="K346" s="804"/>
      <c r="L346" s="804"/>
      <c r="M346" s="804"/>
      <c r="N346" s="804"/>
      <c r="O346" s="804"/>
      <c r="P346" s="804"/>
      <c r="Q346" s="804"/>
      <c r="R346" s="804"/>
      <c r="S346" s="804"/>
      <c r="T346" s="804"/>
      <c r="U346" s="804"/>
      <c r="V346" s="804"/>
      <c r="W346" s="804"/>
      <c r="X346" s="804"/>
      <c r="Y346" s="804"/>
      <c r="Z346" s="804"/>
      <c r="AA346" s="804"/>
    </row>
    <row r="347" spans="1:27" s="806" customFormat="1" ht="13.5" customHeight="1">
      <c r="A347" s="807"/>
      <c r="D347" s="805"/>
      <c r="E347" s="804"/>
      <c r="F347" s="804"/>
      <c r="G347" s="804"/>
      <c r="H347" s="804"/>
      <c r="I347" s="804"/>
      <c r="J347" s="804"/>
      <c r="K347" s="804"/>
      <c r="L347" s="804"/>
      <c r="M347" s="804"/>
      <c r="N347" s="804"/>
      <c r="O347" s="804"/>
      <c r="P347" s="804"/>
      <c r="Q347" s="804"/>
      <c r="R347" s="804"/>
      <c r="S347" s="804"/>
      <c r="T347" s="804"/>
      <c r="U347" s="804"/>
      <c r="V347" s="804"/>
      <c r="W347" s="804"/>
      <c r="X347" s="804"/>
      <c r="Y347" s="804"/>
      <c r="Z347" s="804"/>
      <c r="AA347" s="804"/>
    </row>
    <row r="348" spans="1:27" s="806" customFormat="1" ht="13.5" customHeight="1">
      <c r="A348" s="807"/>
      <c r="D348" s="805"/>
      <c r="E348" s="804"/>
      <c r="F348" s="804"/>
      <c r="G348" s="804"/>
      <c r="H348" s="804"/>
      <c r="I348" s="804"/>
      <c r="J348" s="804"/>
      <c r="K348" s="804"/>
      <c r="L348" s="804"/>
      <c r="M348" s="804"/>
      <c r="N348" s="804"/>
      <c r="O348" s="804"/>
      <c r="P348" s="804"/>
      <c r="Q348" s="804"/>
      <c r="R348" s="804"/>
      <c r="S348" s="804"/>
      <c r="T348" s="804"/>
      <c r="U348" s="804"/>
      <c r="V348" s="804"/>
      <c r="W348" s="804"/>
      <c r="X348" s="804"/>
      <c r="Y348" s="804"/>
      <c r="Z348" s="804"/>
      <c r="AA348" s="804"/>
    </row>
    <row r="349" spans="1:27" s="806" customFormat="1" ht="13.5" customHeight="1">
      <c r="A349" s="807"/>
      <c r="D349" s="805"/>
      <c r="E349" s="804"/>
      <c r="F349" s="804"/>
      <c r="G349" s="804"/>
      <c r="H349" s="804"/>
      <c r="I349" s="804"/>
      <c r="J349" s="804"/>
      <c r="K349" s="804"/>
      <c r="L349" s="804"/>
      <c r="M349" s="804"/>
      <c r="N349" s="804"/>
      <c r="O349" s="804"/>
      <c r="P349" s="804"/>
      <c r="Q349" s="804"/>
      <c r="R349" s="804"/>
      <c r="S349" s="804"/>
      <c r="T349" s="804"/>
      <c r="U349" s="804"/>
      <c r="V349" s="804"/>
      <c r="W349" s="804"/>
      <c r="X349" s="804"/>
      <c r="Y349" s="804"/>
      <c r="Z349" s="804"/>
      <c r="AA349" s="804"/>
    </row>
    <row r="350" spans="1:27" s="806" customFormat="1" ht="13.5" customHeight="1">
      <c r="A350" s="807"/>
      <c r="D350" s="805"/>
      <c r="E350" s="804"/>
      <c r="F350" s="804"/>
      <c r="G350" s="804"/>
      <c r="H350" s="804"/>
      <c r="I350" s="804"/>
      <c r="J350" s="804"/>
      <c r="K350" s="804"/>
      <c r="L350" s="804"/>
      <c r="M350" s="804"/>
      <c r="N350" s="804"/>
      <c r="O350" s="804"/>
      <c r="P350" s="804"/>
      <c r="Q350" s="804"/>
      <c r="R350" s="804"/>
      <c r="S350" s="804"/>
      <c r="T350" s="804"/>
      <c r="U350" s="804"/>
      <c r="V350" s="804"/>
      <c r="W350" s="804"/>
      <c r="X350" s="804"/>
      <c r="Y350" s="804"/>
      <c r="Z350" s="804"/>
      <c r="AA350" s="804"/>
    </row>
    <row r="351" spans="1:27" s="806" customFormat="1" ht="13.5" customHeight="1">
      <c r="A351" s="807"/>
      <c r="D351" s="805"/>
      <c r="E351" s="804"/>
      <c r="F351" s="804"/>
      <c r="G351" s="804"/>
      <c r="H351" s="804"/>
      <c r="I351" s="804"/>
      <c r="J351" s="804"/>
      <c r="K351" s="804"/>
      <c r="L351" s="804"/>
      <c r="M351" s="804"/>
      <c r="N351" s="804"/>
      <c r="O351" s="804"/>
      <c r="P351" s="804"/>
      <c r="Q351" s="804"/>
      <c r="R351" s="804"/>
      <c r="S351" s="804"/>
      <c r="T351" s="804"/>
      <c r="U351" s="804"/>
      <c r="V351" s="804"/>
      <c r="W351" s="804"/>
      <c r="X351" s="804"/>
      <c r="Y351" s="804"/>
      <c r="Z351" s="804"/>
      <c r="AA351" s="804"/>
    </row>
    <row r="352" spans="1:27" s="806" customFormat="1" ht="13.5" customHeight="1">
      <c r="A352" s="807"/>
      <c r="D352" s="805"/>
      <c r="E352" s="804"/>
      <c r="F352" s="804"/>
      <c r="G352" s="804"/>
      <c r="H352" s="804"/>
      <c r="I352" s="804"/>
      <c r="J352" s="804"/>
      <c r="K352" s="804"/>
      <c r="L352" s="804"/>
      <c r="M352" s="804"/>
      <c r="N352" s="804"/>
      <c r="O352" s="804"/>
      <c r="P352" s="804"/>
      <c r="Q352" s="804"/>
      <c r="R352" s="804"/>
      <c r="S352" s="804"/>
      <c r="T352" s="804"/>
      <c r="U352" s="804"/>
      <c r="V352" s="804"/>
      <c r="W352" s="804"/>
      <c r="X352" s="804"/>
      <c r="Y352" s="804"/>
      <c r="Z352" s="804"/>
      <c r="AA352" s="804"/>
    </row>
    <row r="353" spans="1:27" s="806" customFormat="1" ht="13.5" customHeight="1">
      <c r="A353" s="807"/>
      <c r="D353" s="805"/>
      <c r="E353" s="804"/>
      <c r="F353" s="804"/>
      <c r="G353" s="804"/>
      <c r="H353" s="804"/>
      <c r="I353" s="804"/>
      <c r="J353" s="804"/>
      <c r="K353" s="804"/>
      <c r="L353" s="804"/>
      <c r="M353" s="804"/>
      <c r="N353" s="804"/>
      <c r="O353" s="804"/>
      <c r="P353" s="804"/>
      <c r="Q353" s="804"/>
      <c r="R353" s="804"/>
      <c r="S353" s="804"/>
      <c r="T353" s="804"/>
      <c r="U353" s="804"/>
      <c r="V353" s="804"/>
      <c r="W353" s="804"/>
      <c r="X353" s="804"/>
      <c r="Y353" s="804"/>
      <c r="Z353" s="804"/>
      <c r="AA353" s="804"/>
    </row>
    <row r="354" spans="1:27" s="806" customFormat="1" ht="13.5" customHeight="1">
      <c r="A354" s="807"/>
      <c r="D354" s="805"/>
      <c r="E354" s="804"/>
      <c r="F354" s="804"/>
      <c r="G354" s="804"/>
      <c r="H354" s="804"/>
      <c r="I354" s="804"/>
      <c r="J354" s="804"/>
      <c r="K354" s="804"/>
      <c r="L354" s="804"/>
      <c r="M354" s="804"/>
      <c r="N354" s="804"/>
      <c r="O354" s="804"/>
      <c r="P354" s="804"/>
      <c r="Q354" s="804"/>
      <c r="R354" s="804"/>
      <c r="S354" s="804"/>
      <c r="T354" s="804"/>
      <c r="U354" s="804"/>
      <c r="V354" s="804"/>
      <c r="W354" s="804"/>
      <c r="X354" s="804"/>
      <c r="Y354" s="804"/>
      <c r="Z354" s="804"/>
      <c r="AA354" s="804"/>
    </row>
    <row r="355" spans="1:27" s="806" customFormat="1" ht="13.5" customHeight="1">
      <c r="A355" s="807"/>
      <c r="D355" s="805"/>
      <c r="E355" s="804"/>
      <c r="F355" s="804"/>
      <c r="G355" s="804"/>
      <c r="H355" s="804"/>
      <c r="I355" s="804"/>
      <c r="J355" s="804"/>
      <c r="K355" s="804"/>
      <c r="L355" s="804"/>
      <c r="M355" s="804"/>
      <c r="N355" s="804"/>
      <c r="O355" s="804"/>
      <c r="P355" s="804"/>
      <c r="Q355" s="804"/>
      <c r="R355" s="804"/>
      <c r="S355" s="804"/>
      <c r="T355" s="804"/>
      <c r="U355" s="804"/>
      <c r="V355" s="804"/>
      <c r="W355" s="804"/>
      <c r="X355" s="804"/>
      <c r="Y355" s="804"/>
      <c r="Z355" s="804"/>
      <c r="AA355" s="804"/>
    </row>
    <row r="356" spans="1:27" s="806" customFormat="1" ht="13.5" customHeight="1">
      <c r="A356" s="807"/>
      <c r="D356" s="805"/>
      <c r="E356" s="804"/>
      <c r="F356" s="804"/>
      <c r="G356" s="804"/>
      <c r="H356" s="804"/>
      <c r="I356" s="804"/>
      <c r="J356" s="804"/>
      <c r="K356" s="804"/>
      <c r="L356" s="804"/>
      <c r="M356" s="804"/>
      <c r="N356" s="804"/>
      <c r="O356" s="804"/>
      <c r="P356" s="804"/>
      <c r="Q356" s="804"/>
      <c r="R356" s="804"/>
      <c r="S356" s="804"/>
      <c r="T356" s="804"/>
      <c r="U356" s="804"/>
      <c r="V356" s="804"/>
      <c r="W356" s="804"/>
      <c r="X356" s="804"/>
      <c r="Y356" s="804"/>
      <c r="Z356" s="804"/>
      <c r="AA356" s="804"/>
    </row>
    <row r="357" spans="1:27" s="806" customFormat="1" ht="13.5" customHeight="1">
      <c r="A357" s="807"/>
      <c r="D357" s="805"/>
      <c r="E357" s="804"/>
      <c r="F357" s="804"/>
      <c r="G357" s="804"/>
      <c r="H357" s="804"/>
      <c r="I357" s="804"/>
      <c r="J357" s="804"/>
      <c r="K357" s="804"/>
      <c r="L357" s="804"/>
      <c r="M357" s="804"/>
      <c r="N357" s="804"/>
      <c r="O357" s="804"/>
      <c r="P357" s="804"/>
      <c r="Q357" s="804"/>
      <c r="R357" s="804"/>
      <c r="S357" s="804"/>
      <c r="T357" s="804"/>
      <c r="U357" s="804"/>
      <c r="V357" s="804"/>
      <c r="W357" s="804"/>
      <c r="X357" s="804"/>
      <c r="Y357" s="804"/>
      <c r="Z357" s="804"/>
      <c r="AA357" s="804"/>
    </row>
    <row r="358" spans="1:27" s="806" customFormat="1" ht="13.5" customHeight="1">
      <c r="A358" s="807"/>
      <c r="D358" s="805"/>
      <c r="E358" s="804"/>
      <c r="F358" s="804"/>
      <c r="G358" s="804"/>
      <c r="H358" s="804"/>
      <c r="I358" s="804"/>
      <c r="J358" s="804"/>
      <c r="K358" s="804"/>
      <c r="L358" s="804"/>
      <c r="M358" s="804"/>
      <c r="N358" s="804"/>
      <c r="O358" s="804"/>
      <c r="P358" s="804"/>
      <c r="Q358" s="804"/>
      <c r="R358" s="804"/>
      <c r="S358" s="804"/>
      <c r="T358" s="804"/>
      <c r="U358" s="804"/>
      <c r="V358" s="804"/>
      <c r="W358" s="804"/>
      <c r="X358" s="804"/>
      <c r="Y358" s="804"/>
      <c r="Z358" s="804"/>
      <c r="AA358" s="804"/>
    </row>
    <row r="359" spans="1:27" s="806" customFormat="1" ht="13.5" customHeight="1">
      <c r="A359" s="807"/>
      <c r="D359" s="805"/>
      <c r="E359" s="804"/>
      <c r="F359" s="804"/>
      <c r="G359" s="804"/>
      <c r="H359" s="804"/>
      <c r="I359" s="804"/>
      <c r="J359" s="804"/>
      <c r="K359" s="804"/>
      <c r="L359" s="804"/>
      <c r="M359" s="804"/>
      <c r="N359" s="804"/>
      <c r="O359" s="804"/>
      <c r="P359" s="804"/>
      <c r="Q359" s="804"/>
      <c r="R359" s="804"/>
      <c r="S359" s="804"/>
      <c r="T359" s="804"/>
      <c r="U359" s="804"/>
      <c r="V359" s="804"/>
      <c r="W359" s="804"/>
      <c r="X359" s="804"/>
      <c r="Y359" s="804"/>
      <c r="Z359" s="804"/>
      <c r="AA359" s="804"/>
    </row>
    <row r="360" spans="1:27" s="806" customFormat="1" ht="13.5" customHeight="1">
      <c r="A360" s="807"/>
      <c r="D360" s="805"/>
      <c r="E360" s="804"/>
      <c r="F360" s="804"/>
      <c r="G360" s="804"/>
      <c r="H360" s="804"/>
      <c r="I360" s="804"/>
      <c r="J360" s="804"/>
      <c r="K360" s="804"/>
      <c r="L360" s="804"/>
      <c r="M360" s="804"/>
      <c r="N360" s="804"/>
      <c r="O360" s="804"/>
      <c r="P360" s="804"/>
      <c r="Q360" s="804"/>
      <c r="R360" s="804"/>
      <c r="S360" s="804"/>
      <c r="T360" s="804"/>
      <c r="U360" s="804"/>
      <c r="V360" s="804"/>
      <c r="W360" s="804"/>
      <c r="X360" s="804"/>
      <c r="Y360" s="804"/>
      <c r="Z360" s="804"/>
      <c r="AA360" s="804"/>
    </row>
    <row r="361" spans="1:27" s="806" customFormat="1" ht="13.5" customHeight="1">
      <c r="A361" s="807"/>
      <c r="D361" s="805"/>
      <c r="E361" s="804"/>
      <c r="F361" s="804"/>
      <c r="G361" s="804"/>
      <c r="H361" s="804"/>
      <c r="I361" s="804"/>
      <c r="J361" s="804"/>
      <c r="K361" s="804"/>
      <c r="L361" s="804"/>
      <c r="M361" s="804"/>
      <c r="N361" s="804"/>
      <c r="O361" s="804"/>
      <c r="P361" s="804"/>
      <c r="Q361" s="804"/>
      <c r="R361" s="804"/>
      <c r="S361" s="804"/>
      <c r="T361" s="804"/>
      <c r="U361" s="804"/>
      <c r="V361" s="804"/>
      <c r="W361" s="804"/>
      <c r="X361" s="804"/>
      <c r="Y361" s="804"/>
      <c r="Z361" s="804"/>
      <c r="AA361" s="804"/>
    </row>
    <row r="362" spans="1:27" s="806" customFormat="1" ht="13.5" customHeight="1">
      <c r="A362" s="807"/>
      <c r="D362" s="805"/>
      <c r="E362" s="804"/>
      <c r="F362" s="804"/>
      <c r="G362" s="804"/>
      <c r="H362" s="804"/>
      <c r="I362" s="804"/>
      <c r="J362" s="804"/>
      <c r="K362" s="804"/>
      <c r="L362" s="804"/>
      <c r="M362" s="804"/>
      <c r="N362" s="804"/>
      <c r="O362" s="804"/>
      <c r="P362" s="804"/>
      <c r="Q362" s="804"/>
      <c r="R362" s="804"/>
      <c r="S362" s="804"/>
      <c r="T362" s="804"/>
      <c r="U362" s="804"/>
      <c r="V362" s="804"/>
      <c r="W362" s="804"/>
      <c r="X362" s="804"/>
      <c r="Y362" s="804"/>
      <c r="Z362" s="804"/>
      <c r="AA362" s="804"/>
    </row>
    <row r="363" spans="1:27" s="806" customFormat="1" ht="13.5" customHeight="1">
      <c r="A363" s="807"/>
      <c r="D363" s="805"/>
      <c r="E363" s="804"/>
      <c r="F363" s="804"/>
      <c r="G363" s="804"/>
      <c r="H363" s="804"/>
      <c r="I363" s="804"/>
      <c r="J363" s="804"/>
      <c r="K363" s="804"/>
      <c r="L363" s="804"/>
      <c r="M363" s="804"/>
      <c r="N363" s="804"/>
      <c r="O363" s="804"/>
      <c r="P363" s="804"/>
      <c r="Q363" s="804"/>
      <c r="R363" s="804"/>
      <c r="S363" s="804"/>
      <c r="T363" s="804"/>
      <c r="U363" s="804"/>
      <c r="V363" s="804"/>
      <c r="W363" s="804"/>
      <c r="X363" s="804"/>
      <c r="Y363" s="804"/>
      <c r="Z363" s="804"/>
      <c r="AA363" s="804"/>
    </row>
    <row r="364" spans="1:27" s="806" customFormat="1" ht="13.5" customHeight="1">
      <c r="A364" s="807"/>
      <c r="D364" s="805"/>
      <c r="E364" s="804"/>
      <c r="F364" s="804"/>
      <c r="G364" s="804"/>
      <c r="H364" s="804"/>
      <c r="I364" s="804"/>
      <c r="J364" s="804"/>
      <c r="K364" s="804"/>
      <c r="L364" s="804"/>
      <c r="M364" s="804"/>
      <c r="N364" s="804"/>
      <c r="O364" s="804"/>
      <c r="P364" s="804"/>
      <c r="Q364" s="804"/>
      <c r="R364" s="804"/>
      <c r="S364" s="804"/>
      <c r="T364" s="804"/>
      <c r="U364" s="804"/>
      <c r="V364" s="804"/>
      <c r="W364" s="804"/>
      <c r="X364" s="804"/>
      <c r="Y364" s="804"/>
      <c r="Z364" s="804"/>
      <c r="AA364" s="804"/>
    </row>
    <row r="365" spans="1:27" s="806" customFormat="1" ht="13.5" customHeight="1">
      <c r="A365" s="807"/>
      <c r="D365" s="805"/>
      <c r="E365" s="804"/>
      <c r="F365" s="804"/>
      <c r="G365" s="804"/>
      <c r="H365" s="804"/>
      <c r="I365" s="804"/>
      <c r="J365" s="804"/>
      <c r="K365" s="804"/>
      <c r="L365" s="804"/>
      <c r="M365" s="804"/>
      <c r="N365" s="804"/>
      <c r="O365" s="804"/>
      <c r="P365" s="804"/>
      <c r="Q365" s="804"/>
      <c r="R365" s="804"/>
      <c r="S365" s="804"/>
      <c r="T365" s="804"/>
      <c r="U365" s="804"/>
      <c r="V365" s="804"/>
      <c r="W365" s="804"/>
      <c r="X365" s="804"/>
      <c r="Y365" s="804"/>
      <c r="Z365" s="804"/>
      <c r="AA365" s="804"/>
    </row>
    <row r="366" spans="1:27" s="806" customFormat="1" ht="13.5" customHeight="1">
      <c r="A366" s="807"/>
      <c r="D366" s="805"/>
      <c r="E366" s="804"/>
      <c r="F366" s="804"/>
      <c r="G366" s="804"/>
      <c r="H366" s="804"/>
      <c r="I366" s="804"/>
      <c r="J366" s="804"/>
      <c r="K366" s="804"/>
      <c r="L366" s="804"/>
      <c r="M366" s="804"/>
      <c r="N366" s="804"/>
      <c r="O366" s="804"/>
      <c r="P366" s="804"/>
      <c r="Q366" s="804"/>
      <c r="R366" s="804"/>
      <c r="S366" s="804"/>
      <c r="T366" s="804"/>
      <c r="U366" s="804"/>
      <c r="V366" s="804"/>
      <c r="W366" s="804"/>
      <c r="X366" s="804"/>
      <c r="Y366" s="804"/>
      <c r="Z366" s="804"/>
      <c r="AA366" s="804"/>
    </row>
    <row r="367" spans="1:27" s="806" customFormat="1" ht="13.5" customHeight="1">
      <c r="A367" s="807"/>
      <c r="D367" s="805"/>
      <c r="E367" s="804"/>
      <c r="F367" s="804"/>
      <c r="G367" s="804"/>
      <c r="H367" s="804"/>
      <c r="I367" s="804"/>
      <c r="J367" s="804"/>
      <c r="K367" s="804"/>
      <c r="L367" s="804"/>
      <c r="M367" s="804"/>
      <c r="N367" s="804"/>
      <c r="O367" s="804"/>
      <c r="P367" s="804"/>
      <c r="Q367" s="804"/>
      <c r="R367" s="804"/>
      <c r="S367" s="804"/>
      <c r="T367" s="804"/>
      <c r="U367" s="804"/>
      <c r="V367" s="804"/>
      <c r="W367" s="804"/>
      <c r="X367" s="804"/>
      <c r="Y367" s="804"/>
      <c r="Z367" s="804"/>
      <c r="AA367" s="804"/>
    </row>
    <row r="368" spans="1:27" s="806" customFormat="1" ht="13.5" customHeight="1">
      <c r="A368" s="807"/>
      <c r="D368" s="805"/>
      <c r="E368" s="804"/>
      <c r="F368" s="804"/>
      <c r="G368" s="804"/>
      <c r="H368" s="804"/>
      <c r="I368" s="804"/>
      <c r="J368" s="804"/>
      <c r="K368" s="804"/>
      <c r="L368" s="804"/>
      <c r="M368" s="804"/>
      <c r="N368" s="804"/>
      <c r="O368" s="804"/>
      <c r="P368" s="804"/>
      <c r="Q368" s="804"/>
      <c r="R368" s="804"/>
      <c r="S368" s="804"/>
      <c r="T368" s="804"/>
      <c r="U368" s="804"/>
      <c r="V368" s="804"/>
      <c r="W368" s="804"/>
      <c r="X368" s="804"/>
      <c r="Y368" s="804"/>
      <c r="Z368" s="804"/>
      <c r="AA368" s="804"/>
    </row>
    <row r="369" spans="1:27" s="806" customFormat="1" ht="13.5" customHeight="1">
      <c r="A369" s="807"/>
      <c r="D369" s="805"/>
      <c r="E369" s="804"/>
      <c r="F369" s="804"/>
      <c r="G369" s="804"/>
      <c r="H369" s="804"/>
      <c r="I369" s="804"/>
      <c r="J369" s="804"/>
      <c r="K369" s="804"/>
      <c r="L369" s="804"/>
      <c r="M369" s="804"/>
      <c r="N369" s="804"/>
      <c r="O369" s="804"/>
      <c r="P369" s="804"/>
      <c r="Q369" s="804"/>
      <c r="R369" s="804"/>
      <c r="S369" s="804"/>
      <c r="T369" s="804"/>
      <c r="U369" s="804"/>
      <c r="V369" s="804"/>
      <c r="W369" s="804"/>
      <c r="X369" s="804"/>
      <c r="Y369" s="804"/>
      <c r="Z369" s="804"/>
      <c r="AA369" s="804"/>
    </row>
    <row r="370" spans="1:27" s="806" customFormat="1" ht="13.5" customHeight="1">
      <c r="A370" s="807"/>
      <c r="D370" s="805"/>
      <c r="E370" s="804"/>
      <c r="F370" s="804"/>
      <c r="G370" s="804"/>
      <c r="H370" s="804"/>
      <c r="I370" s="804"/>
      <c r="J370" s="804"/>
      <c r="K370" s="804"/>
      <c r="L370" s="804"/>
      <c r="M370" s="804"/>
      <c r="N370" s="804"/>
      <c r="O370" s="804"/>
      <c r="P370" s="804"/>
      <c r="Q370" s="804"/>
      <c r="R370" s="804"/>
      <c r="S370" s="804"/>
      <c r="T370" s="804"/>
      <c r="U370" s="804"/>
      <c r="V370" s="804"/>
      <c r="W370" s="804"/>
      <c r="X370" s="804"/>
      <c r="Y370" s="804"/>
      <c r="Z370" s="804"/>
      <c r="AA370" s="804"/>
    </row>
    <row r="371" spans="1:27" s="806" customFormat="1" ht="13.5" customHeight="1">
      <c r="A371" s="807"/>
      <c r="D371" s="805"/>
      <c r="E371" s="804"/>
      <c r="F371" s="804"/>
      <c r="G371" s="804"/>
      <c r="H371" s="804"/>
      <c r="I371" s="804"/>
      <c r="J371" s="804"/>
      <c r="K371" s="804"/>
      <c r="L371" s="804"/>
      <c r="M371" s="804"/>
      <c r="N371" s="804"/>
      <c r="O371" s="804"/>
      <c r="P371" s="804"/>
      <c r="Q371" s="804"/>
      <c r="R371" s="804"/>
      <c r="S371" s="804"/>
      <c r="T371" s="804"/>
      <c r="U371" s="804"/>
      <c r="V371" s="804"/>
      <c r="W371" s="804"/>
      <c r="X371" s="804"/>
      <c r="Y371" s="804"/>
      <c r="Z371" s="804"/>
      <c r="AA371" s="804"/>
    </row>
    <row r="372" spans="1:27" s="806" customFormat="1" ht="13.5" customHeight="1">
      <c r="A372" s="807"/>
      <c r="D372" s="805"/>
      <c r="E372" s="804"/>
      <c r="F372" s="804"/>
      <c r="G372" s="804"/>
      <c r="H372" s="804"/>
      <c r="I372" s="804"/>
      <c r="J372" s="804"/>
      <c r="K372" s="804"/>
      <c r="L372" s="804"/>
      <c r="M372" s="804"/>
      <c r="N372" s="804"/>
      <c r="O372" s="804"/>
      <c r="P372" s="804"/>
      <c r="Q372" s="804"/>
      <c r="R372" s="804"/>
      <c r="S372" s="804"/>
      <c r="T372" s="804"/>
      <c r="U372" s="804"/>
      <c r="V372" s="804"/>
      <c r="W372" s="804"/>
      <c r="X372" s="804"/>
      <c r="Y372" s="804"/>
      <c r="Z372" s="804"/>
      <c r="AA372" s="804"/>
    </row>
    <row r="373" spans="1:27" s="806" customFormat="1" ht="13.5" customHeight="1">
      <c r="A373" s="807"/>
      <c r="D373" s="805"/>
      <c r="E373" s="804"/>
      <c r="F373" s="804"/>
      <c r="G373" s="804"/>
      <c r="H373" s="804"/>
      <c r="I373" s="804"/>
      <c r="J373" s="804"/>
      <c r="K373" s="804"/>
      <c r="L373" s="804"/>
      <c r="M373" s="804"/>
      <c r="N373" s="804"/>
      <c r="O373" s="804"/>
      <c r="P373" s="804"/>
      <c r="Q373" s="804"/>
      <c r="R373" s="804"/>
      <c r="S373" s="804"/>
      <c r="T373" s="804"/>
      <c r="U373" s="804"/>
      <c r="V373" s="804"/>
      <c r="W373" s="804"/>
      <c r="X373" s="804"/>
      <c r="Y373" s="804"/>
      <c r="Z373" s="804"/>
      <c r="AA373" s="804"/>
    </row>
    <row r="374" spans="1:27" s="806" customFormat="1" ht="13.5" customHeight="1">
      <c r="A374" s="807"/>
      <c r="D374" s="805"/>
      <c r="E374" s="804"/>
      <c r="F374" s="804"/>
      <c r="G374" s="804"/>
      <c r="H374" s="804"/>
      <c r="I374" s="804"/>
      <c r="J374" s="804"/>
      <c r="K374" s="804"/>
      <c r="L374" s="804"/>
      <c r="M374" s="804"/>
      <c r="N374" s="804"/>
      <c r="O374" s="804"/>
      <c r="P374" s="804"/>
      <c r="Q374" s="804"/>
      <c r="R374" s="804"/>
      <c r="S374" s="804"/>
      <c r="T374" s="804"/>
      <c r="U374" s="804"/>
      <c r="V374" s="804"/>
      <c r="W374" s="804"/>
      <c r="X374" s="804"/>
      <c r="Y374" s="804"/>
      <c r="Z374" s="804"/>
      <c r="AA374" s="804"/>
    </row>
    <row r="375" spans="1:27" s="806" customFormat="1" ht="13.5" customHeight="1">
      <c r="A375" s="807"/>
      <c r="D375" s="805"/>
      <c r="E375" s="804"/>
      <c r="F375" s="804"/>
      <c r="G375" s="804"/>
      <c r="H375" s="804"/>
      <c r="I375" s="804"/>
      <c r="J375" s="804"/>
      <c r="K375" s="804"/>
      <c r="L375" s="804"/>
      <c r="M375" s="804"/>
      <c r="N375" s="804"/>
      <c r="O375" s="804"/>
      <c r="P375" s="804"/>
      <c r="Q375" s="804"/>
      <c r="R375" s="804"/>
      <c r="S375" s="804"/>
      <c r="T375" s="804"/>
      <c r="U375" s="804"/>
      <c r="V375" s="804"/>
      <c r="W375" s="804"/>
      <c r="X375" s="804"/>
      <c r="Y375" s="804"/>
      <c r="Z375" s="804"/>
      <c r="AA375" s="804"/>
    </row>
    <row r="376" spans="1:27" s="806" customFormat="1" ht="13.5" customHeight="1">
      <c r="A376" s="807"/>
      <c r="D376" s="805"/>
      <c r="E376" s="804"/>
      <c r="F376" s="804"/>
      <c r="G376" s="804"/>
      <c r="H376" s="804"/>
      <c r="I376" s="804"/>
      <c r="J376" s="804"/>
      <c r="K376" s="804"/>
      <c r="L376" s="804"/>
      <c r="M376" s="804"/>
      <c r="N376" s="804"/>
      <c r="O376" s="804"/>
      <c r="P376" s="804"/>
      <c r="Q376" s="804"/>
      <c r="R376" s="804"/>
      <c r="S376" s="804"/>
      <c r="T376" s="804"/>
      <c r="U376" s="804"/>
      <c r="V376" s="804"/>
      <c r="W376" s="804"/>
      <c r="X376" s="804"/>
      <c r="Y376" s="804"/>
      <c r="Z376" s="804"/>
      <c r="AA376" s="804"/>
    </row>
    <row r="377" spans="1:27" s="806" customFormat="1" ht="13.5" customHeight="1">
      <c r="A377" s="807"/>
      <c r="D377" s="805"/>
      <c r="E377" s="804"/>
      <c r="F377" s="804"/>
      <c r="G377" s="804"/>
      <c r="H377" s="804"/>
      <c r="I377" s="804"/>
      <c r="J377" s="804"/>
      <c r="K377" s="804"/>
      <c r="L377" s="804"/>
      <c r="M377" s="804"/>
      <c r="N377" s="804"/>
      <c r="O377" s="804"/>
      <c r="P377" s="804"/>
      <c r="Q377" s="804"/>
      <c r="R377" s="804"/>
      <c r="S377" s="804"/>
      <c r="T377" s="804"/>
      <c r="U377" s="804"/>
      <c r="V377" s="804"/>
      <c r="W377" s="804"/>
      <c r="X377" s="804"/>
      <c r="Y377" s="804"/>
      <c r="Z377" s="804"/>
      <c r="AA377" s="804"/>
    </row>
    <row r="378" spans="1:27" s="806" customFormat="1" ht="13.5" customHeight="1">
      <c r="A378" s="807"/>
      <c r="D378" s="805"/>
      <c r="E378" s="804"/>
      <c r="F378" s="804"/>
      <c r="G378" s="804"/>
      <c r="H378" s="804"/>
      <c r="I378" s="804"/>
      <c r="J378" s="804"/>
      <c r="K378" s="804"/>
      <c r="L378" s="804"/>
      <c r="M378" s="804"/>
      <c r="N378" s="804"/>
      <c r="O378" s="804"/>
      <c r="P378" s="804"/>
      <c r="Q378" s="804"/>
      <c r="R378" s="804"/>
      <c r="S378" s="804"/>
      <c r="T378" s="804"/>
      <c r="U378" s="804"/>
      <c r="V378" s="804"/>
      <c r="W378" s="804"/>
      <c r="X378" s="804"/>
      <c r="Y378" s="804"/>
      <c r="Z378" s="804"/>
      <c r="AA378" s="804"/>
    </row>
    <row r="379" spans="1:27" s="806" customFormat="1" ht="13.5" customHeight="1">
      <c r="A379" s="807"/>
      <c r="D379" s="805"/>
      <c r="E379" s="804"/>
      <c r="F379" s="804"/>
      <c r="G379" s="804"/>
      <c r="H379" s="804"/>
      <c r="I379" s="804"/>
      <c r="J379" s="804"/>
      <c r="K379" s="804"/>
      <c r="L379" s="804"/>
      <c r="M379" s="804"/>
      <c r="N379" s="804"/>
      <c r="O379" s="804"/>
      <c r="P379" s="804"/>
      <c r="Q379" s="804"/>
      <c r="R379" s="804"/>
      <c r="S379" s="804"/>
      <c r="T379" s="804"/>
      <c r="U379" s="804"/>
      <c r="V379" s="804"/>
      <c r="W379" s="804"/>
      <c r="X379" s="804"/>
      <c r="Y379" s="804"/>
      <c r="Z379" s="804"/>
      <c r="AA379" s="804"/>
    </row>
    <row r="380" spans="1:27" s="806" customFormat="1" ht="13.5" customHeight="1">
      <c r="A380" s="807"/>
      <c r="D380" s="805"/>
      <c r="E380" s="804"/>
      <c r="F380" s="804"/>
      <c r="G380" s="804"/>
      <c r="H380" s="804"/>
      <c r="I380" s="804"/>
      <c r="J380" s="804"/>
      <c r="K380" s="804"/>
      <c r="L380" s="804"/>
      <c r="M380" s="804"/>
      <c r="N380" s="804"/>
      <c r="O380" s="804"/>
      <c r="P380" s="804"/>
      <c r="Q380" s="804"/>
      <c r="R380" s="804"/>
      <c r="S380" s="804"/>
      <c r="T380" s="804"/>
      <c r="U380" s="804"/>
      <c r="V380" s="804"/>
      <c r="W380" s="804"/>
      <c r="X380" s="804"/>
      <c r="Y380" s="804"/>
      <c r="Z380" s="804"/>
      <c r="AA380" s="804"/>
    </row>
    <row r="381" spans="1:27" s="806" customFormat="1" ht="13.5" customHeight="1">
      <c r="A381" s="807"/>
      <c r="D381" s="805"/>
      <c r="E381" s="804"/>
      <c r="F381" s="804"/>
      <c r="G381" s="804"/>
      <c r="H381" s="804"/>
      <c r="I381" s="804"/>
      <c r="J381" s="804"/>
      <c r="K381" s="804"/>
      <c r="L381" s="804"/>
      <c r="M381" s="804"/>
      <c r="N381" s="804"/>
      <c r="O381" s="804"/>
      <c r="P381" s="804"/>
      <c r="Q381" s="804"/>
      <c r="R381" s="804"/>
      <c r="S381" s="804"/>
      <c r="T381" s="804"/>
      <c r="U381" s="804"/>
      <c r="V381" s="804"/>
      <c r="W381" s="804"/>
      <c r="X381" s="804"/>
      <c r="Y381" s="804"/>
      <c r="Z381" s="804"/>
      <c r="AA381" s="804"/>
    </row>
    <row r="382" spans="1:27" s="806" customFormat="1" ht="13.5" customHeight="1">
      <c r="A382" s="807"/>
      <c r="D382" s="805"/>
      <c r="E382" s="804"/>
      <c r="F382" s="804"/>
      <c r="G382" s="804"/>
      <c r="H382" s="804"/>
      <c r="I382" s="804"/>
      <c r="J382" s="804"/>
      <c r="K382" s="804"/>
      <c r="L382" s="804"/>
      <c r="M382" s="804"/>
      <c r="N382" s="804"/>
      <c r="O382" s="804"/>
      <c r="P382" s="804"/>
      <c r="Q382" s="804"/>
      <c r="R382" s="804"/>
      <c r="S382" s="804"/>
      <c r="T382" s="804"/>
      <c r="U382" s="804"/>
      <c r="V382" s="804"/>
      <c r="W382" s="804"/>
      <c r="X382" s="804"/>
      <c r="Y382" s="804"/>
      <c r="Z382" s="804"/>
      <c r="AA382" s="804"/>
    </row>
    <row r="383" spans="1:27" s="806" customFormat="1" ht="13.5" customHeight="1">
      <c r="A383" s="807"/>
      <c r="D383" s="805"/>
      <c r="E383" s="804"/>
      <c r="F383" s="804"/>
      <c r="G383" s="804"/>
      <c r="H383" s="804"/>
      <c r="I383" s="804"/>
      <c r="J383" s="804"/>
      <c r="K383" s="804"/>
      <c r="L383" s="804"/>
      <c r="M383" s="804"/>
      <c r="N383" s="804"/>
      <c r="O383" s="804"/>
      <c r="P383" s="804"/>
      <c r="Q383" s="804"/>
      <c r="R383" s="804"/>
      <c r="S383" s="804"/>
      <c r="T383" s="804"/>
      <c r="U383" s="804"/>
      <c r="V383" s="804"/>
      <c r="W383" s="804"/>
      <c r="X383" s="804"/>
      <c r="Y383" s="804"/>
      <c r="Z383" s="804"/>
      <c r="AA383" s="804"/>
    </row>
    <row r="384" spans="1:27" s="806" customFormat="1" ht="13.5" customHeight="1">
      <c r="A384" s="807"/>
      <c r="D384" s="805"/>
      <c r="E384" s="804"/>
      <c r="F384" s="804"/>
      <c r="G384" s="804"/>
      <c r="H384" s="804"/>
      <c r="I384" s="804"/>
      <c r="J384" s="804"/>
      <c r="K384" s="804"/>
      <c r="L384" s="804"/>
      <c r="M384" s="804"/>
      <c r="N384" s="804"/>
      <c r="O384" s="804"/>
      <c r="P384" s="804"/>
      <c r="Q384" s="804"/>
      <c r="R384" s="804"/>
      <c r="S384" s="804"/>
      <c r="T384" s="804"/>
      <c r="U384" s="804"/>
      <c r="V384" s="804"/>
      <c r="W384" s="804"/>
      <c r="X384" s="804"/>
      <c r="Y384" s="804"/>
      <c r="Z384" s="804"/>
      <c r="AA384" s="804"/>
    </row>
    <row r="385" spans="1:27" s="806" customFormat="1" ht="13.5" customHeight="1">
      <c r="A385" s="807"/>
      <c r="D385" s="805"/>
      <c r="E385" s="804"/>
      <c r="F385" s="804"/>
      <c r="G385" s="804"/>
      <c r="H385" s="804"/>
      <c r="I385" s="804"/>
      <c r="J385" s="804"/>
      <c r="K385" s="804"/>
      <c r="L385" s="804"/>
      <c r="M385" s="804"/>
      <c r="N385" s="804"/>
      <c r="O385" s="804"/>
      <c r="P385" s="804"/>
      <c r="Q385" s="804"/>
      <c r="R385" s="804"/>
      <c r="S385" s="804"/>
      <c r="T385" s="804"/>
      <c r="U385" s="804"/>
      <c r="V385" s="804"/>
      <c r="W385" s="804"/>
      <c r="X385" s="804"/>
      <c r="Y385" s="804"/>
      <c r="Z385" s="804"/>
      <c r="AA385" s="804"/>
    </row>
    <row r="386" spans="1:27" s="806" customFormat="1" ht="13.5" customHeight="1">
      <c r="A386" s="807"/>
      <c r="D386" s="805"/>
      <c r="E386" s="804"/>
      <c r="F386" s="804"/>
      <c r="G386" s="804"/>
      <c r="H386" s="804"/>
      <c r="I386" s="804"/>
      <c r="J386" s="804"/>
      <c r="K386" s="804"/>
      <c r="L386" s="804"/>
      <c r="M386" s="804"/>
      <c r="N386" s="804"/>
      <c r="O386" s="804"/>
      <c r="P386" s="804"/>
      <c r="Q386" s="804"/>
      <c r="R386" s="804"/>
      <c r="S386" s="804"/>
      <c r="T386" s="804"/>
      <c r="U386" s="804"/>
      <c r="V386" s="804"/>
      <c r="W386" s="804"/>
      <c r="X386" s="804"/>
      <c r="Y386" s="804"/>
      <c r="Z386" s="804"/>
      <c r="AA386" s="804"/>
    </row>
    <row r="387" spans="1:27" s="806" customFormat="1" ht="13.5" customHeight="1">
      <c r="A387" s="807"/>
      <c r="D387" s="805"/>
      <c r="E387" s="804"/>
      <c r="F387" s="804"/>
      <c r="G387" s="804"/>
      <c r="H387" s="804"/>
      <c r="I387" s="804"/>
      <c r="J387" s="804"/>
      <c r="K387" s="804"/>
      <c r="L387" s="804"/>
      <c r="M387" s="804"/>
      <c r="N387" s="804"/>
      <c r="O387" s="804"/>
      <c r="P387" s="804"/>
      <c r="Q387" s="804"/>
      <c r="R387" s="804"/>
      <c r="S387" s="804"/>
      <c r="T387" s="804"/>
      <c r="U387" s="804"/>
      <c r="V387" s="804"/>
      <c r="W387" s="804"/>
      <c r="X387" s="804"/>
      <c r="Y387" s="804"/>
      <c r="Z387" s="804"/>
      <c r="AA387" s="804"/>
    </row>
    <row r="388" spans="1:27" s="806" customFormat="1" ht="13.5" customHeight="1">
      <c r="A388" s="807"/>
      <c r="D388" s="805"/>
      <c r="E388" s="804"/>
      <c r="F388" s="804"/>
      <c r="G388" s="804"/>
      <c r="H388" s="804"/>
      <c r="I388" s="804"/>
      <c r="J388" s="804"/>
      <c r="K388" s="804"/>
      <c r="L388" s="804"/>
      <c r="M388" s="804"/>
      <c r="N388" s="804"/>
      <c r="O388" s="804"/>
      <c r="P388" s="804"/>
      <c r="Q388" s="804"/>
      <c r="R388" s="804"/>
      <c r="S388" s="804"/>
      <c r="T388" s="804"/>
      <c r="U388" s="804"/>
      <c r="V388" s="804"/>
      <c r="W388" s="804"/>
      <c r="X388" s="804"/>
      <c r="Y388" s="804"/>
      <c r="Z388" s="804"/>
      <c r="AA388" s="804"/>
    </row>
    <row r="389" spans="1:27" s="806" customFormat="1" ht="13.5" customHeight="1">
      <c r="A389" s="807"/>
      <c r="D389" s="805"/>
      <c r="E389" s="804"/>
      <c r="F389" s="804"/>
      <c r="G389" s="804"/>
      <c r="H389" s="804"/>
      <c r="I389" s="804"/>
      <c r="J389" s="804"/>
      <c r="K389" s="804"/>
      <c r="L389" s="804"/>
      <c r="M389" s="804"/>
      <c r="N389" s="804"/>
      <c r="O389" s="804"/>
      <c r="P389" s="804"/>
      <c r="Q389" s="804"/>
      <c r="R389" s="804"/>
      <c r="S389" s="804"/>
      <c r="T389" s="804"/>
      <c r="U389" s="804"/>
      <c r="V389" s="804"/>
      <c r="W389" s="804"/>
      <c r="X389" s="804"/>
      <c r="Y389" s="804"/>
      <c r="Z389" s="804"/>
      <c r="AA389" s="804"/>
    </row>
    <row r="390" spans="1:27" s="806" customFormat="1" ht="13.5" customHeight="1">
      <c r="A390" s="807"/>
      <c r="D390" s="805"/>
      <c r="E390" s="804"/>
      <c r="F390" s="804"/>
      <c r="G390" s="804"/>
      <c r="H390" s="804"/>
      <c r="I390" s="804"/>
      <c r="J390" s="804"/>
      <c r="K390" s="804"/>
      <c r="L390" s="804"/>
      <c r="M390" s="804"/>
      <c r="N390" s="804"/>
      <c r="O390" s="804"/>
      <c r="P390" s="804"/>
      <c r="Q390" s="804"/>
      <c r="R390" s="804"/>
      <c r="S390" s="804"/>
      <c r="T390" s="804"/>
      <c r="U390" s="804"/>
      <c r="V390" s="804"/>
      <c r="W390" s="804"/>
      <c r="X390" s="804"/>
      <c r="Y390" s="804"/>
      <c r="Z390" s="804"/>
      <c r="AA390" s="804"/>
    </row>
    <row r="391" spans="1:27" s="806" customFormat="1" ht="13.5" customHeight="1">
      <c r="A391" s="807"/>
      <c r="D391" s="805"/>
      <c r="E391" s="804"/>
      <c r="F391" s="804"/>
      <c r="G391" s="804"/>
      <c r="H391" s="804"/>
      <c r="I391" s="804"/>
      <c r="J391" s="804"/>
      <c r="K391" s="804"/>
      <c r="L391" s="804"/>
      <c r="M391" s="804"/>
      <c r="N391" s="804"/>
      <c r="O391" s="804"/>
      <c r="P391" s="804"/>
      <c r="Q391" s="804"/>
      <c r="R391" s="804"/>
      <c r="S391" s="804"/>
      <c r="T391" s="804"/>
      <c r="U391" s="804"/>
      <c r="V391" s="804"/>
      <c r="W391" s="804"/>
      <c r="X391" s="804"/>
      <c r="Y391" s="804"/>
      <c r="Z391" s="804"/>
      <c r="AA391" s="804"/>
    </row>
    <row r="392" spans="1:27" s="806" customFormat="1" ht="13.5" customHeight="1">
      <c r="A392" s="807"/>
      <c r="D392" s="805"/>
      <c r="E392" s="804"/>
      <c r="F392" s="804"/>
      <c r="G392" s="804"/>
      <c r="H392" s="804"/>
      <c r="I392" s="804"/>
      <c r="J392" s="804"/>
      <c r="K392" s="804"/>
      <c r="L392" s="804"/>
      <c r="M392" s="804"/>
      <c r="N392" s="804"/>
      <c r="O392" s="804"/>
      <c r="P392" s="804"/>
      <c r="Q392" s="804"/>
      <c r="R392" s="804"/>
      <c r="S392" s="804"/>
      <c r="T392" s="804"/>
      <c r="U392" s="804"/>
      <c r="V392" s="804"/>
      <c r="W392" s="804"/>
      <c r="X392" s="804"/>
      <c r="Y392" s="804"/>
      <c r="Z392" s="804"/>
      <c r="AA392" s="804"/>
    </row>
    <row r="393" spans="1:27" s="806" customFormat="1" ht="13.5" customHeight="1">
      <c r="A393" s="807"/>
      <c r="D393" s="805"/>
      <c r="E393" s="804"/>
      <c r="F393" s="804"/>
      <c r="G393" s="804"/>
      <c r="H393" s="804"/>
      <c r="I393" s="804"/>
      <c r="J393" s="804"/>
      <c r="K393" s="804"/>
      <c r="L393" s="804"/>
      <c r="M393" s="804"/>
      <c r="N393" s="804"/>
      <c r="O393" s="804"/>
      <c r="P393" s="804"/>
      <c r="Q393" s="804"/>
      <c r="R393" s="804"/>
      <c r="S393" s="804"/>
      <c r="T393" s="804"/>
      <c r="U393" s="804"/>
      <c r="V393" s="804"/>
      <c r="W393" s="804"/>
      <c r="X393" s="804"/>
      <c r="Y393" s="804"/>
      <c r="Z393" s="804"/>
      <c r="AA393" s="804"/>
    </row>
    <row r="394" spans="1:27" s="806" customFormat="1" ht="13.5" customHeight="1">
      <c r="A394" s="807"/>
      <c r="D394" s="805"/>
      <c r="E394" s="804"/>
      <c r="F394" s="804"/>
      <c r="G394" s="804"/>
      <c r="H394" s="804"/>
      <c r="I394" s="804"/>
      <c r="J394" s="804"/>
      <c r="K394" s="804"/>
      <c r="L394" s="804"/>
      <c r="M394" s="804"/>
      <c r="N394" s="804"/>
      <c r="O394" s="804"/>
      <c r="P394" s="804"/>
      <c r="Q394" s="804"/>
      <c r="R394" s="804"/>
      <c r="S394" s="804"/>
      <c r="T394" s="804"/>
      <c r="U394" s="804"/>
      <c r="V394" s="804"/>
      <c r="W394" s="804"/>
      <c r="X394" s="804"/>
      <c r="Y394" s="804"/>
      <c r="Z394" s="804"/>
      <c r="AA394" s="804"/>
    </row>
    <row r="395" spans="1:27" s="806" customFormat="1" ht="13.5" customHeight="1">
      <c r="A395" s="807"/>
      <c r="D395" s="805"/>
      <c r="E395" s="804"/>
      <c r="F395" s="804"/>
      <c r="G395" s="804"/>
      <c r="H395" s="804"/>
      <c r="I395" s="804"/>
      <c r="J395" s="804"/>
      <c r="K395" s="804"/>
      <c r="L395" s="804"/>
      <c r="M395" s="804"/>
      <c r="N395" s="804"/>
      <c r="O395" s="804"/>
      <c r="P395" s="804"/>
      <c r="Q395" s="804"/>
      <c r="R395" s="804"/>
      <c r="S395" s="804"/>
      <c r="T395" s="804"/>
      <c r="U395" s="804"/>
      <c r="V395" s="804"/>
      <c r="W395" s="804"/>
      <c r="X395" s="804"/>
      <c r="Y395" s="804"/>
      <c r="Z395" s="804"/>
      <c r="AA395" s="804"/>
    </row>
    <row r="396" spans="1:27" s="806" customFormat="1" ht="13.5" customHeight="1">
      <c r="A396" s="807"/>
      <c r="D396" s="805"/>
      <c r="E396" s="804"/>
      <c r="F396" s="804"/>
      <c r="G396" s="804"/>
      <c r="H396" s="804"/>
      <c r="I396" s="804"/>
      <c r="J396" s="804"/>
      <c r="K396" s="804"/>
      <c r="L396" s="804"/>
      <c r="M396" s="804"/>
      <c r="N396" s="804"/>
      <c r="O396" s="804"/>
      <c r="P396" s="804"/>
      <c r="Q396" s="804"/>
      <c r="R396" s="804"/>
      <c r="S396" s="804"/>
      <c r="T396" s="804"/>
      <c r="U396" s="804"/>
      <c r="V396" s="804"/>
      <c r="W396" s="804"/>
      <c r="X396" s="804"/>
      <c r="Y396" s="804"/>
      <c r="Z396" s="804"/>
      <c r="AA396" s="804"/>
    </row>
    <row r="397" spans="1:27" s="806" customFormat="1" ht="13.5" customHeight="1">
      <c r="A397" s="807"/>
      <c r="D397" s="805"/>
      <c r="E397" s="804"/>
      <c r="F397" s="804"/>
      <c r="G397" s="804"/>
      <c r="H397" s="804"/>
      <c r="I397" s="804"/>
      <c r="J397" s="804"/>
      <c r="K397" s="804"/>
      <c r="L397" s="804"/>
      <c r="M397" s="804"/>
      <c r="N397" s="804"/>
      <c r="O397" s="804"/>
      <c r="P397" s="804"/>
      <c r="Q397" s="804"/>
      <c r="R397" s="804"/>
      <c r="S397" s="804"/>
      <c r="T397" s="804"/>
      <c r="U397" s="804"/>
      <c r="V397" s="804"/>
      <c r="W397" s="804"/>
      <c r="X397" s="804"/>
      <c r="Y397" s="804"/>
      <c r="Z397" s="804"/>
      <c r="AA397" s="804"/>
    </row>
    <row r="398" spans="1:27" s="806" customFormat="1" ht="13.5" customHeight="1">
      <c r="A398" s="807"/>
      <c r="D398" s="805"/>
      <c r="E398" s="804"/>
      <c r="F398" s="804"/>
      <c r="G398" s="804"/>
      <c r="H398" s="804"/>
      <c r="I398" s="804"/>
      <c r="J398" s="804"/>
      <c r="K398" s="804"/>
      <c r="L398" s="804"/>
      <c r="M398" s="804"/>
      <c r="N398" s="804"/>
      <c r="O398" s="804"/>
      <c r="P398" s="804"/>
      <c r="Q398" s="804"/>
      <c r="R398" s="804"/>
      <c r="S398" s="804"/>
      <c r="T398" s="804"/>
      <c r="U398" s="804"/>
      <c r="V398" s="804"/>
      <c r="W398" s="804"/>
      <c r="X398" s="804"/>
      <c r="Y398" s="804"/>
      <c r="Z398" s="804"/>
      <c r="AA398" s="804"/>
    </row>
    <row r="399" spans="1:27" s="806" customFormat="1" ht="13.5" customHeight="1">
      <c r="A399" s="807"/>
      <c r="D399" s="805"/>
      <c r="E399" s="804"/>
      <c r="F399" s="804"/>
      <c r="G399" s="804"/>
      <c r="H399" s="804"/>
      <c r="I399" s="804"/>
      <c r="J399" s="804"/>
      <c r="K399" s="804"/>
      <c r="L399" s="804"/>
      <c r="M399" s="804"/>
      <c r="N399" s="804"/>
      <c r="O399" s="804"/>
      <c r="P399" s="804"/>
      <c r="Q399" s="804"/>
      <c r="R399" s="804"/>
      <c r="S399" s="804"/>
      <c r="T399" s="804"/>
      <c r="U399" s="804"/>
      <c r="V399" s="804"/>
      <c r="W399" s="804"/>
      <c r="X399" s="804"/>
      <c r="Y399" s="804"/>
      <c r="Z399" s="804"/>
      <c r="AA399" s="804"/>
    </row>
    <row r="400" spans="1:27" s="806" customFormat="1" ht="13.5" customHeight="1">
      <c r="A400" s="807"/>
      <c r="D400" s="805"/>
      <c r="E400" s="804"/>
      <c r="F400" s="804"/>
      <c r="G400" s="804"/>
      <c r="H400" s="804"/>
      <c r="I400" s="804"/>
      <c r="J400" s="804"/>
      <c r="K400" s="804"/>
      <c r="L400" s="804"/>
      <c r="M400" s="804"/>
      <c r="N400" s="804"/>
      <c r="O400" s="804"/>
      <c r="P400" s="804"/>
      <c r="Q400" s="804"/>
      <c r="R400" s="804"/>
      <c r="S400" s="804"/>
      <c r="T400" s="804"/>
      <c r="U400" s="804"/>
      <c r="V400" s="804"/>
      <c r="W400" s="804"/>
      <c r="X400" s="804"/>
      <c r="Y400" s="804"/>
      <c r="Z400" s="804"/>
      <c r="AA400" s="804"/>
    </row>
    <row r="401" spans="1:27" s="806" customFormat="1" ht="13.5" customHeight="1">
      <c r="A401" s="807"/>
      <c r="D401" s="805"/>
      <c r="E401" s="804"/>
      <c r="F401" s="804"/>
      <c r="G401" s="804"/>
      <c r="H401" s="804"/>
      <c r="I401" s="804"/>
      <c r="J401" s="804"/>
      <c r="K401" s="804"/>
      <c r="L401" s="804"/>
      <c r="M401" s="804"/>
      <c r="N401" s="804"/>
      <c r="O401" s="804"/>
      <c r="P401" s="804"/>
      <c r="Q401" s="804"/>
      <c r="R401" s="804"/>
      <c r="S401" s="804"/>
      <c r="T401" s="804"/>
      <c r="U401" s="804"/>
      <c r="V401" s="804"/>
      <c r="W401" s="804"/>
      <c r="X401" s="804"/>
      <c r="Y401" s="804"/>
      <c r="Z401" s="804"/>
      <c r="AA401" s="804"/>
    </row>
    <row r="402" spans="1:27" s="806" customFormat="1" ht="13.5" customHeight="1">
      <c r="A402" s="807"/>
      <c r="D402" s="805"/>
      <c r="E402" s="804"/>
      <c r="F402" s="804"/>
      <c r="G402" s="804"/>
      <c r="H402" s="804"/>
      <c r="I402" s="804"/>
      <c r="J402" s="804"/>
      <c r="K402" s="804"/>
      <c r="L402" s="804"/>
      <c r="M402" s="804"/>
      <c r="N402" s="804"/>
      <c r="O402" s="804"/>
      <c r="P402" s="804"/>
      <c r="Q402" s="804"/>
      <c r="R402" s="804"/>
      <c r="S402" s="804"/>
      <c r="T402" s="804"/>
      <c r="U402" s="804"/>
      <c r="V402" s="804"/>
      <c r="W402" s="804"/>
      <c r="X402" s="804"/>
      <c r="Y402" s="804"/>
      <c r="Z402" s="804"/>
      <c r="AA402" s="804"/>
    </row>
    <row r="403" spans="1:27" s="806" customFormat="1" ht="13.5" customHeight="1">
      <c r="A403" s="807"/>
      <c r="D403" s="805"/>
      <c r="E403" s="804"/>
      <c r="F403" s="804"/>
      <c r="G403" s="804"/>
      <c r="H403" s="804"/>
      <c r="I403" s="804"/>
      <c r="J403" s="804"/>
      <c r="K403" s="804"/>
      <c r="L403" s="804"/>
      <c r="M403" s="804"/>
      <c r="N403" s="804"/>
      <c r="O403" s="804"/>
      <c r="P403" s="804"/>
      <c r="Q403" s="804"/>
      <c r="R403" s="804"/>
      <c r="S403" s="804"/>
      <c r="T403" s="804"/>
      <c r="U403" s="804"/>
      <c r="V403" s="804"/>
      <c r="W403" s="804"/>
      <c r="X403" s="804"/>
      <c r="Y403" s="804"/>
      <c r="Z403" s="804"/>
      <c r="AA403" s="804"/>
    </row>
    <row r="404" spans="1:27" s="806" customFormat="1" ht="13.5" customHeight="1">
      <c r="A404" s="807"/>
      <c r="D404" s="805"/>
      <c r="E404" s="804"/>
      <c r="F404" s="804"/>
      <c r="G404" s="804"/>
      <c r="H404" s="804"/>
      <c r="I404" s="804"/>
      <c r="J404" s="804"/>
      <c r="K404" s="804"/>
      <c r="L404" s="804"/>
      <c r="M404" s="804"/>
      <c r="N404" s="804"/>
      <c r="O404" s="804"/>
      <c r="P404" s="804"/>
      <c r="Q404" s="804"/>
      <c r="R404" s="804"/>
      <c r="S404" s="804"/>
      <c r="T404" s="804"/>
      <c r="U404" s="804"/>
      <c r="V404" s="804"/>
      <c r="W404" s="804"/>
      <c r="X404" s="804"/>
      <c r="Y404" s="804"/>
      <c r="Z404" s="804"/>
      <c r="AA404" s="804"/>
    </row>
    <row r="405" spans="1:27" s="806" customFormat="1" ht="13.5" customHeight="1">
      <c r="A405" s="807"/>
      <c r="D405" s="805"/>
      <c r="E405" s="804"/>
      <c r="F405" s="804"/>
      <c r="G405" s="804"/>
      <c r="H405" s="804"/>
      <c r="I405" s="804"/>
      <c r="J405" s="804"/>
      <c r="K405" s="804"/>
      <c r="L405" s="804"/>
      <c r="M405" s="804"/>
      <c r="N405" s="804"/>
      <c r="O405" s="804"/>
      <c r="P405" s="804"/>
      <c r="Q405" s="804"/>
      <c r="R405" s="804"/>
      <c r="S405" s="804"/>
      <c r="T405" s="804"/>
      <c r="U405" s="804"/>
      <c r="V405" s="804"/>
      <c r="W405" s="804"/>
      <c r="X405" s="804"/>
      <c r="Y405" s="804"/>
      <c r="Z405" s="804"/>
      <c r="AA405" s="804"/>
    </row>
    <row r="406" spans="1:27" s="806" customFormat="1" ht="13.5" customHeight="1">
      <c r="A406" s="807"/>
      <c r="D406" s="805"/>
      <c r="E406" s="804"/>
      <c r="F406" s="804"/>
      <c r="G406" s="804"/>
      <c r="H406" s="804"/>
      <c r="I406" s="804"/>
      <c r="J406" s="804"/>
      <c r="K406" s="804"/>
      <c r="L406" s="804"/>
      <c r="M406" s="804"/>
      <c r="N406" s="804"/>
      <c r="O406" s="804"/>
      <c r="P406" s="804"/>
      <c r="Q406" s="804"/>
      <c r="R406" s="804"/>
      <c r="S406" s="804"/>
      <c r="T406" s="804"/>
      <c r="U406" s="804"/>
      <c r="V406" s="804"/>
      <c r="W406" s="804"/>
      <c r="X406" s="804"/>
      <c r="Y406" s="804"/>
      <c r="Z406" s="804"/>
      <c r="AA406" s="804"/>
    </row>
    <row r="407" spans="1:27" s="806" customFormat="1" ht="13.5" customHeight="1">
      <c r="A407" s="807"/>
      <c r="D407" s="805"/>
      <c r="E407" s="804"/>
      <c r="F407" s="804"/>
      <c r="G407" s="804"/>
      <c r="H407" s="804"/>
      <c r="I407" s="804"/>
      <c r="J407" s="804"/>
      <c r="K407" s="804"/>
      <c r="L407" s="804"/>
      <c r="M407" s="804"/>
      <c r="N407" s="804"/>
      <c r="O407" s="804"/>
      <c r="P407" s="804"/>
      <c r="Q407" s="804"/>
      <c r="R407" s="804"/>
      <c r="S407" s="804"/>
      <c r="T407" s="804"/>
      <c r="U407" s="804"/>
      <c r="V407" s="804"/>
      <c r="W407" s="804"/>
      <c r="X407" s="804"/>
      <c r="Y407" s="804"/>
      <c r="Z407" s="804"/>
      <c r="AA407" s="804"/>
    </row>
    <row r="408" spans="1:27" s="806" customFormat="1" ht="13.5" customHeight="1">
      <c r="A408" s="807"/>
      <c r="D408" s="805"/>
      <c r="E408" s="804"/>
      <c r="F408" s="804"/>
      <c r="G408" s="804"/>
      <c r="H408" s="804"/>
      <c r="I408" s="804"/>
      <c r="J408" s="804"/>
      <c r="K408" s="804"/>
      <c r="L408" s="804"/>
      <c r="M408" s="804"/>
      <c r="N408" s="804"/>
      <c r="O408" s="804"/>
      <c r="P408" s="804"/>
      <c r="Q408" s="804"/>
      <c r="R408" s="804"/>
      <c r="S408" s="804"/>
      <c r="T408" s="804"/>
      <c r="U408" s="804"/>
      <c r="V408" s="804"/>
      <c r="W408" s="804"/>
      <c r="X408" s="804"/>
      <c r="Y408" s="804"/>
      <c r="Z408" s="804"/>
      <c r="AA408" s="804"/>
    </row>
    <row r="409" spans="1:27" s="806" customFormat="1" ht="13.5" customHeight="1">
      <c r="A409" s="807"/>
      <c r="D409" s="805"/>
      <c r="E409" s="804"/>
      <c r="F409" s="804"/>
      <c r="G409" s="804"/>
      <c r="H409" s="804"/>
      <c r="I409" s="804"/>
      <c r="J409" s="804"/>
      <c r="K409" s="804"/>
      <c r="L409" s="804"/>
      <c r="M409" s="804"/>
      <c r="N409" s="804"/>
      <c r="O409" s="804"/>
      <c r="P409" s="804"/>
      <c r="Q409" s="804"/>
      <c r="R409" s="804"/>
      <c r="S409" s="804"/>
      <c r="T409" s="804"/>
      <c r="U409" s="804"/>
      <c r="V409" s="804"/>
      <c r="W409" s="804"/>
      <c r="X409" s="804"/>
      <c r="Y409" s="804"/>
      <c r="Z409" s="804"/>
      <c r="AA409" s="804"/>
    </row>
    <row r="410" spans="1:27" s="806" customFormat="1" ht="13.5" customHeight="1">
      <c r="A410" s="807"/>
      <c r="D410" s="805"/>
      <c r="E410" s="804"/>
      <c r="F410" s="804"/>
      <c r="G410" s="804"/>
      <c r="H410" s="804"/>
      <c r="I410" s="804"/>
      <c r="J410" s="804"/>
      <c r="K410" s="804"/>
      <c r="L410" s="804"/>
      <c r="M410" s="804"/>
      <c r="N410" s="804"/>
      <c r="O410" s="804"/>
      <c r="P410" s="804"/>
      <c r="Q410" s="804"/>
      <c r="R410" s="804"/>
      <c r="S410" s="804"/>
      <c r="T410" s="804"/>
      <c r="U410" s="804"/>
      <c r="V410" s="804"/>
      <c r="W410" s="804"/>
      <c r="X410" s="804"/>
      <c r="Y410" s="804"/>
      <c r="Z410" s="804"/>
      <c r="AA410" s="804"/>
    </row>
    <row r="411" spans="1:27" s="806" customFormat="1" ht="13.5" customHeight="1">
      <c r="A411" s="807"/>
      <c r="D411" s="805"/>
      <c r="E411" s="804"/>
      <c r="F411" s="804"/>
      <c r="G411" s="804"/>
      <c r="H411" s="804"/>
      <c r="I411" s="804"/>
      <c r="J411" s="804"/>
      <c r="K411" s="804"/>
      <c r="L411" s="804"/>
      <c r="M411" s="804"/>
      <c r="N411" s="804"/>
      <c r="O411" s="804"/>
      <c r="P411" s="804"/>
      <c r="Q411" s="804"/>
      <c r="R411" s="804"/>
      <c r="S411" s="804"/>
      <c r="T411" s="804"/>
      <c r="U411" s="804"/>
      <c r="V411" s="804"/>
      <c r="W411" s="804"/>
      <c r="X411" s="804"/>
      <c r="Y411" s="804"/>
      <c r="Z411" s="804"/>
      <c r="AA411" s="804"/>
    </row>
    <row r="412" spans="1:27" s="806" customFormat="1" ht="13.5" customHeight="1">
      <c r="A412" s="807"/>
      <c r="D412" s="805"/>
      <c r="E412" s="804"/>
      <c r="F412" s="804"/>
      <c r="G412" s="804"/>
      <c r="H412" s="804"/>
      <c r="I412" s="804"/>
      <c r="J412" s="804"/>
      <c r="K412" s="804"/>
      <c r="L412" s="804"/>
      <c r="M412" s="804"/>
      <c r="N412" s="804"/>
      <c r="O412" s="804"/>
      <c r="P412" s="804"/>
      <c r="Q412" s="804"/>
      <c r="R412" s="804"/>
      <c r="S412" s="804"/>
      <c r="T412" s="804"/>
      <c r="U412" s="804"/>
      <c r="V412" s="804"/>
      <c r="W412" s="804"/>
      <c r="X412" s="804"/>
      <c r="Y412" s="804"/>
      <c r="Z412" s="804"/>
      <c r="AA412" s="804"/>
    </row>
    <row r="413" spans="1:27" s="806" customFormat="1" ht="13.5" customHeight="1">
      <c r="A413" s="807"/>
      <c r="D413" s="805"/>
      <c r="E413" s="804"/>
      <c r="F413" s="804"/>
      <c r="G413" s="804"/>
      <c r="H413" s="804"/>
      <c r="I413" s="804"/>
      <c r="J413" s="804"/>
      <c r="K413" s="804"/>
      <c r="L413" s="804"/>
      <c r="M413" s="804"/>
      <c r="N413" s="804"/>
      <c r="O413" s="804"/>
      <c r="P413" s="804"/>
      <c r="Q413" s="804"/>
      <c r="R413" s="804"/>
      <c r="S413" s="804"/>
      <c r="T413" s="804"/>
      <c r="U413" s="804"/>
      <c r="V413" s="804"/>
      <c r="W413" s="804"/>
      <c r="X413" s="804"/>
      <c r="Y413" s="804"/>
      <c r="Z413" s="804"/>
      <c r="AA413" s="804"/>
    </row>
    <row r="414" spans="1:27" s="806" customFormat="1" ht="13.5" customHeight="1">
      <c r="A414" s="807"/>
      <c r="D414" s="805"/>
      <c r="E414" s="804"/>
      <c r="F414" s="804"/>
      <c r="G414" s="804"/>
      <c r="H414" s="804"/>
      <c r="I414" s="804"/>
      <c r="J414" s="804"/>
      <c r="K414" s="804"/>
      <c r="L414" s="804"/>
      <c r="M414" s="804"/>
      <c r="N414" s="804"/>
      <c r="O414" s="804"/>
      <c r="P414" s="804"/>
      <c r="Q414" s="804"/>
      <c r="R414" s="804"/>
      <c r="S414" s="804"/>
      <c r="T414" s="804"/>
      <c r="U414" s="804"/>
      <c r="V414" s="804"/>
      <c r="W414" s="804"/>
      <c r="X414" s="804"/>
      <c r="Y414" s="804"/>
      <c r="Z414" s="804"/>
      <c r="AA414" s="804"/>
    </row>
    <row r="415" spans="1:27" s="806" customFormat="1" ht="13.5" customHeight="1">
      <c r="A415" s="807"/>
      <c r="D415" s="805"/>
      <c r="E415" s="804"/>
      <c r="F415" s="804"/>
      <c r="G415" s="804"/>
      <c r="H415" s="804"/>
      <c r="I415" s="804"/>
      <c r="J415" s="804"/>
      <c r="K415" s="804"/>
      <c r="L415" s="804"/>
      <c r="M415" s="804"/>
      <c r="N415" s="804"/>
      <c r="O415" s="804"/>
      <c r="P415" s="804"/>
      <c r="Q415" s="804"/>
      <c r="R415" s="804"/>
      <c r="S415" s="804"/>
      <c r="T415" s="804"/>
      <c r="U415" s="804"/>
      <c r="V415" s="804"/>
      <c r="W415" s="804"/>
      <c r="X415" s="804"/>
      <c r="Y415" s="804"/>
      <c r="Z415" s="804"/>
      <c r="AA415" s="804"/>
    </row>
    <row r="416" spans="1:27" s="806" customFormat="1" ht="13.5" customHeight="1">
      <c r="A416" s="807"/>
      <c r="D416" s="805"/>
      <c r="E416" s="804"/>
      <c r="F416" s="804"/>
      <c r="G416" s="804"/>
      <c r="H416" s="804"/>
      <c r="I416" s="804"/>
      <c r="J416" s="804"/>
      <c r="K416" s="804"/>
      <c r="L416" s="804"/>
      <c r="M416" s="804"/>
      <c r="N416" s="804"/>
      <c r="O416" s="804"/>
      <c r="P416" s="804"/>
      <c r="Q416" s="804"/>
      <c r="R416" s="804"/>
      <c r="S416" s="804"/>
      <c r="T416" s="804"/>
      <c r="U416" s="804"/>
      <c r="V416" s="804"/>
      <c r="W416" s="804"/>
      <c r="X416" s="804"/>
      <c r="Y416" s="804"/>
      <c r="Z416" s="804"/>
      <c r="AA416" s="804"/>
    </row>
    <row r="417" spans="1:27" s="806" customFormat="1" ht="13.5" customHeight="1">
      <c r="A417" s="807"/>
      <c r="D417" s="805"/>
      <c r="E417" s="804"/>
      <c r="F417" s="804"/>
      <c r="G417" s="804"/>
      <c r="H417" s="804"/>
      <c r="I417" s="804"/>
      <c r="J417" s="804"/>
      <c r="K417" s="804"/>
      <c r="L417" s="804"/>
      <c r="M417" s="804"/>
      <c r="N417" s="804"/>
      <c r="O417" s="804"/>
      <c r="P417" s="804"/>
      <c r="Q417" s="804"/>
      <c r="R417" s="804"/>
      <c r="S417" s="804"/>
      <c r="T417" s="804"/>
      <c r="U417" s="804"/>
      <c r="V417" s="804"/>
      <c r="W417" s="804"/>
      <c r="X417" s="804"/>
      <c r="Y417" s="804"/>
      <c r="Z417" s="804"/>
      <c r="AA417" s="804"/>
    </row>
    <row r="418" spans="1:27" s="806" customFormat="1" ht="13.5" customHeight="1">
      <c r="A418" s="807"/>
      <c r="D418" s="805"/>
      <c r="E418" s="804"/>
      <c r="F418" s="804"/>
      <c r="G418" s="804"/>
      <c r="H418" s="804"/>
      <c r="I418" s="804"/>
      <c r="J418" s="804"/>
      <c r="K418" s="804"/>
      <c r="L418" s="804"/>
      <c r="M418" s="804"/>
      <c r="N418" s="804"/>
      <c r="O418" s="804"/>
      <c r="P418" s="804"/>
      <c r="Q418" s="804"/>
      <c r="R418" s="804"/>
      <c r="S418" s="804"/>
      <c r="T418" s="804"/>
      <c r="U418" s="804"/>
      <c r="V418" s="804"/>
      <c r="W418" s="804"/>
      <c r="X418" s="804"/>
      <c r="Y418" s="804"/>
      <c r="Z418" s="804"/>
      <c r="AA418" s="804"/>
    </row>
    <row r="419" spans="1:27" s="806" customFormat="1" ht="13.5" customHeight="1">
      <c r="A419" s="807"/>
      <c r="D419" s="805"/>
      <c r="E419" s="804"/>
      <c r="F419" s="804"/>
      <c r="G419" s="804"/>
      <c r="H419" s="804"/>
      <c r="I419" s="804"/>
      <c r="J419" s="804"/>
      <c r="K419" s="804"/>
      <c r="L419" s="804"/>
      <c r="M419" s="804"/>
      <c r="N419" s="804"/>
      <c r="O419" s="804"/>
      <c r="P419" s="804"/>
      <c r="Q419" s="804"/>
      <c r="R419" s="804"/>
      <c r="S419" s="804"/>
      <c r="T419" s="804"/>
      <c r="U419" s="804"/>
      <c r="V419" s="804"/>
      <c r="W419" s="804"/>
      <c r="X419" s="804"/>
      <c r="Y419" s="804"/>
      <c r="Z419" s="804"/>
      <c r="AA419" s="804"/>
    </row>
    <row r="420" spans="1:27" s="806" customFormat="1" ht="13.5" customHeight="1">
      <c r="A420" s="807"/>
      <c r="D420" s="805"/>
      <c r="E420" s="804"/>
      <c r="F420" s="804"/>
      <c r="G420" s="804"/>
      <c r="H420" s="804"/>
      <c r="I420" s="804"/>
      <c r="J420" s="804"/>
      <c r="K420" s="804"/>
      <c r="L420" s="804"/>
      <c r="M420" s="804"/>
      <c r="N420" s="804"/>
      <c r="O420" s="804"/>
      <c r="P420" s="804"/>
      <c r="Q420" s="804"/>
      <c r="R420" s="804"/>
      <c r="S420" s="804"/>
      <c r="T420" s="804"/>
      <c r="U420" s="804"/>
      <c r="V420" s="804"/>
      <c r="W420" s="804"/>
      <c r="X420" s="804"/>
      <c r="Y420" s="804"/>
      <c r="Z420" s="804"/>
      <c r="AA420" s="804"/>
    </row>
    <row r="421" spans="1:27" s="806" customFormat="1" ht="13.5" customHeight="1">
      <c r="A421" s="807"/>
      <c r="D421" s="805"/>
      <c r="E421" s="804"/>
      <c r="F421" s="804"/>
      <c r="G421" s="804"/>
      <c r="H421" s="804"/>
      <c r="I421" s="804"/>
      <c r="J421" s="804"/>
      <c r="K421" s="804"/>
      <c r="L421" s="804"/>
      <c r="M421" s="804"/>
      <c r="N421" s="804"/>
      <c r="O421" s="804"/>
      <c r="P421" s="804"/>
      <c r="Q421" s="804"/>
      <c r="R421" s="804"/>
      <c r="S421" s="804"/>
      <c r="T421" s="804"/>
      <c r="U421" s="804"/>
      <c r="V421" s="804"/>
      <c r="W421" s="804"/>
      <c r="X421" s="804"/>
      <c r="Y421" s="804"/>
      <c r="Z421" s="804"/>
      <c r="AA421" s="804"/>
    </row>
    <row r="422" spans="1:27" s="806" customFormat="1" ht="13.5" customHeight="1">
      <c r="A422" s="807"/>
      <c r="D422" s="805"/>
      <c r="E422" s="804"/>
      <c r="F422" s="804"/>
      <c r="G422" s="804"/>
      <c r="H422" s="804"/>
      <c r="I422" s="804"/>
      <c r="J422" s="804"/>
      <c r="K422" s="804"/>
      <c r="L422" s="804"/>
      <c r="M422" s="804"/>
      <c r="N422" s="804"/>
      <c r="O422" s="804"/>
      <c r="P422" s="804"/>
      <c r="Q422" s="804"/>
      <c r="R422" s="804"/>
      <c r="S422" s="804"/>
      <c r="T422" s="804"/>
      <c r="U422" s="804"/>
      <c r="V422" s="804"/>
      <c r="W422" s="804"/>
      <c r="X422" s="804"/>
      <c r="Y422" s="804"/>
      <c r="Z422" s="804"/>
      <c r="AA422" s="804"/>
    </row>
    <row r="423" spans="1:27" s="806" customFormat="1" ht="13.5" customHeight="1">
      <c r="A423" s="807"/>
      <c r="D423" s="805"/>
      <c r="E423" s="804"/>
      <c r="F423" s="804"/>
      <c r="G423" s="804"/>
      <c r="H423" s="804"/>
      <c r="I423" s="804"/>
      <c r="J423" s="804"/>
      <c r="K423" s="804"/>
      <c r="L423" s="804"/>
      <c r="M423" s="804"/>
      <c r="N423" s="804"/>
      <c r="O423" s="804"/>
      <c r="P423" s="804"/>
      <c r="Q423" s="804"/>
      <c r="R423" s="804"/>
      <c r="S423" s="804"/>
      <c r="T423" s="804"/>
      <c r="U423" s="804"/>
      <c r="V423" s="804"/>
      <c r="W423" s="804"/>
      <c r="X423" s="804"/>
      <c r="Y423" s="804"/>
      <c r="Z423" s="804"/>
      <c r="AA423" s="804"/>
    </row>
    <row r="424" spans="1:27" s="806" customFormat="1" ht="13.5" customHeight="1">
      <c r="A424" s="807"/>
      <c r="D424" s="805"/>
      <c r="E424" s="804"/>
      <c r="F424" s="804"/>
      <c r="G424" s="804"/>
      <c r="H424" s="804"/>
      <c r="I424" s="804"/>
      <c r="J424" s="804"/>
      <c r="K424" s="804"/>
      <c r="L424" s="804"/>
      <c r="M424" s="804"/>
      <c r="N424" s="804"/>
      <c r="O424" s="804"/>
      <c r="P424" s="804"/>
      <c r="Q424" s="804"/>
      <c r="R424" s="804"/>
      <c r="S424" s="804"/>
      <c r="T424" s="804"/>
      <c r="U424" s="804"/>
      <c r="V424" s="804"/>
      <c r="W424" s="804"/>
      <c r="X424" s="804"/>
      <c r="Y424" s="804"/>
      <c r="Z424" s="804"/>
      <c r="AA424" s="804"/>
    </row>
    <row r="425" spans="1:27" s="806" customFormat="1" ht="13.5" customHeight="1">
      <c r="A425" s="807"/>
      <c r="D425" s="805"/>
      <c r="E425" s="804"/>
      <c r="F425" s="804"/>
      <c r="G425" s="804"/>
      <c r="H425" s="804"/>
      <c r="I425" s="804"/>
      <c r="J425" s="804"/>
      <c r="K425" s="804"/>
      <c r="L425" s="804"/>
      <c r="M425" s="804"/>
      <c r="N425" s="804"/>
      <c r="O425" s="804"/>
      <c r="P425" s="804"/>
      <c r="Q425" s="804"/>
      <c r="R425" s="804"/>
      <c r="S425" s="804"/>
      <c r="T425" s="804"/>
      <c r="U425" s="804"/>
      <c r="V425" s="804"/>
      <c r="W425" s="804"/>
      <c r="X425" s="804"/>
      <c r="Y425" s="804"/>
      <c r="Z425" s="804"/>
      <c r="AA425" s="804"/>
    </row>
    <row r="426" spans="1:27" s="806" customFormat="1" ht="13.5" customHeight="1">
      <c r="A426" s="807"/>
      <c r="D426" s="805"/>
      <c r="E426" s="804"/>
      <c r="F426" s="804"/>
      <c r="G426" s="804"/>
      <c r="H426" s="804"/>
      <c r="I426" s="804"/>
      <c r="J426" s="804"/>
      <c r="K426" s="804"/>
      <c r="L426" s="804"/>
      <c r="M426" s="804"/>
      <c r="N426" s="804"/>
      <c r="O426" s="804"/>
      <c r="P426" s="804"/>
      <c r="Q426" s="804"/>
      <c r="R426" s="804"/>
      <c r="S426" s="804"/>
      <c r="T426" s="804"/>
      <c r="U426" s="804"/>
      <c r="V426" s="804"/>
      <c r="W426" s="804"/>
      <c r="X426" s="804"/>
      <c r="Y426" s="804"/>
      <c r="Z426" s="804"/>
      <c r="AA426" s="804"/>
    </row>
    <row r="427" spans="1:27" s="806" customFormat="1" ht="13.5" customHeight="1">
      <c r="A427" s="807"/>
      <c r="D427" s="805"/>
      <c r="E427" s="804"/>
      <c r="F427" s="804"/>
      <c r="G427" s="804"/>
      <c r="H427" s="804"/>
      <c r="I427" s="804"/>
      <c r="J427" s="804"/>
      <c r="K427" s="804"/>
      <c r="L427" s="804"/>
      <c r="M427" s="804"/>
      <c r="N427" s="804"/>
      <c r="O427" s="804"/>
      <c r="P427" s="804"/>
      <c r="Q427" s="804"/>
      <c r="R427" s="804"/>
      <c r="S427" s="804"/>
      <c r="T427" s="804"/>
      <c r="U427" s="804"/>
      <c r="V427" s="804"/>
      <c r="W427" s="804"/>
      <c r="X427" s="804"/>
      <c r="Y427" s="804"/>
      <c r="Z427" s="804"/>
      <c r="AA427" s="804"/>
    </row>
    <row r="428" spans="1:27" s="806" customFormat="1" ht="13.5" customHeight="1">
      <c r="A428" s="807"/>
      <c r="D428" s="805"/>
      <c r="E428" s="804"/>
      <c r="F428" s="804"/>
      <c r="G428" s="804"/>
      <c r="H428" s="804"/>
      <c r="I428" s="804"/>
      <c r="J428" s="804"/>
      <c r="K428" s="804"/>
      <c r="L428" s="804"/>
      <c r="M428" s="804"/>
      <c r="N428" s="804"/>
      <c r="O428" s="804"/>
      <c r="P428" s="804"/>
      <c r="Q428" s="804"/>
      <c r="R428" s="804"/>
      <c r="S428" s="804"/>
      <c r="T428" s="804"/>
      <c r="U428" s="804"/>
      <c r="V428" s="804"/>
      <c r="W428" s="804"/>
      <c r="X428" s="804"/>
      <c r="Y428" s="804"/>
      <c r="Z428" s="804"/>
      <c r="AA428" s="804"/>
    </row>
    <row r="429" spans="1:27" s="806" customFormat="1" ht="13.5" customHeight="1">
      <c r="A429" s="807"/>
      <c r="D429" s="805"/>
      <c r="E429" s="804"/>
      <c r="F429" s="804"/>
      <c r="G429" s="804"/>
      <c r="H429" s="804"/>
      <c r="I429" s="804"/>
      <c r="J429" s="804"/>
      <c r="K429" s="804"/>
      <c r="L429" s="804"/>
      <c r="M429" s="804"/>
      <c r="N429" s="804"/>
      <c r="O429" s="804"/>
      <c r="P429" s="804"/>
      <c r="Q429" s="804"/>
      <c r="R429" s="804"/>
      <c r="S429" s="804"/>
      <c r="T429" s="804"/>
      <c r="U429" s="804"/>
      <c r="V429" s="804"/>
      <c r="W429" s="804"/>
      <c r="X429" s="804"/>
      <c r="Y429" s="804"/>
      <c r="Z429" s="804"/>
      <c r="AA429" s="804"/>
    </row>
    <row r="430" spans="1:27" s="806" customFormat="1" ht="13.5" customHeight="1">
      <c r="A430" s="807"/>
      <c r="D430" s="805"/>
      <c r="E430" s="804"/>
      <c r="F430" s="804"/>
      <c r="G430" s="804"/>
      <c r="H430" s="804"/>
      <c r="I430" s="804"/>
      <c r="J430" s="804"/>
      <c r="K430" s="804"/>
      <c r="L430" s="804"/>
      <c r="M430" s="804"/>
      <c r="N430" s="804"/>
      <c r="O430" s="804"/>
      <c r="P430" s="804"/>
      <c r="Q430" s="804"/>
      <c r="R430" s="804"/>
      <c r="S430" s="804"/>
      <c r="T430" s="804"/>
      <c r="U430" s="804"/>
      <c r="V430" s="804"/>
      <c r="W430" s="804"/>
      <c r="X430" s="804"/>
      <c r="Y430" s="804"/>
      <c r="Z430" s="804"/>
      <c r="AA430" s="804"/>
    </row>
    <row r="431" spans="1:27" s="806" customFormat="1" ht="13.5" customHeight="1">
      <c r="A431" s="807"/>
      <c r="D431" s="805"/>
      <c r="E431" s="804"/>
      <c r="F431" s="804"/>
      <c r="G431" s="804"/>
      <c r="H431" s="804"/>
      <c r="I431" s="804"/>
      <c r="J431" s="804"/>
      <c r="K431" s="804"/>
      <c r="L431" s="804"/>
      <c r="M431" s="804"/>
      <c r="N431" s="804"/>
      <c r="O431" s="804"/>
      <c r="P431" s="804"/>
      <c r="Q431" s="804"/>
      <c r="R431" s="804"/>
      <c r="S431" s="804"/>
      <c r="T431" s="804"/>
      <c r="U431" s="804"/>
      <c r="V431" s="804"/>
      <c r="W431" s="804"/>
      <c r="X431" s="804"/>
      <c r="Y431" s="804"/>
      <c r="Z431" s="804"/>
      <c r="AA431" s="804"/>
    </row>
    <row r="432" spans="1:27" s="806" customFormat="1" ht="13.5" customHeight="1">
      <c r="A432" s="807"/>
      <c r="D432" s="805"/>
      <c r="E432" s="804"/>
      <c r="F432" s="804"/>
      <c r="G432" s="804"/>
      <c r="H432" s="804"/>
      <c r="I432" s="804"/>
      <c r="J432" s="804"/>
      <c r="K432" s="804"/>
      <c r="L432" s="804"/>
      <c r="M432" s="804"/>
      <c r="N432" s="804"/>
      <c r="O432" s="804"/>
      <c r="P432" s="804"/>
      <c r="Q432" s="804"/>
      <c r="R432" s="804"/>
      <c r="S432" s="804"/>
      <c r="T432" s="804"/>
      <c r="U432" s="804"/>
      <c r="V432" s="804"/>
      <c r="W432" s="804"/>
      <c r="X432" s="804"/>
      <c r="Y432" s="804"/>
      <c r="Z432" s="804"/>
      <c r="AA432" s="804"/>
    </row>
    <row r="433" spans="1:27" s="806" customFormat="1" ht="13.5" customHeight="1">
      <c r="A433" s="807"/>
      <c r="D433" s="805"/>
      <c r="E433" s="804"/>
      <c r="F433" s="804"/>
      <c r="G433" s="804"/>
      <c r="H433" s="804"/>
      <c r="I433" s="804"/>
      <c r="J433" s="804"/>
      <c r="K433" s="804"/>
      <c r="L433" s="804"/>
      <c r="M433" s="804"/>
      <c r="N433" s="804"/>
      <c r="O433" s="804"/>
      <c r="P433" s="804"/>
      <c r="Q433" s="804"/>
      <c r="R433" s="804"/>
      <c r="S433" s="804"/>
      <c r="T433" s="804"/>
      <c r="U433" s="804"/>
      <c r="V433" s="804"/>
      <c r="W433" s="804"/>
      <c r="X433" s="804"/>
      <c r="Y433" s="804"/>
      <c r="Z433" s="804"/>
      <c r="AA433" s="804"/>
    </row>
    <row r="434" spans="1:27" s="806" customFormat="1" ht="13.5" customHeight="1">
      <c r="A434" s="807"/>
      <c r="D434" s="805"/>
      <c r="E434" s="804"/>
      <c r="F434" s="804"/>
      <c r="G434" s="804"/>
      <c r="H434" s="804"/>
      <c r="I434" s="804"/>
      <c r="J434" s="804"/>
      <c r="K434" s="804"/>
      <c r="L434" s="804"/>
      <c r="M434" s="804"/>
      <c r="N434" s="804"/>
      <c r="O434" s="804"/>
      <c r="P434" s="804"/>
      <c r="Q434" s="804"/>
      <c r="R434" s="804"/>
      <c r="S434" s="804"/>
      <c r="T434" s="804"/>
      <c r="U434" s="804"/>
      <c r="V434" s="804"/>
      <c r="W434" s="804"/>
      <c r="X434" s="804"/>
      <c r="Y434" s="804"/>
      <c r="Z434" s="804"/>
      <c r="AA434" s="804"/>
    </row>
    <row r="435" spans="1:27" s="806" customFormat="1" ht="13.5" customHeight="1">
      <c r="A435" s="807"/>
      <c r="D435" s="805"/>
      <c r="E435" s="804"/>
      <c r="F435" s="804"/>
      <c r="G435" s="804"/>
      <c r="H435" s="804"/>
      <c r="I435" s="804"/>
      <c r="J435" s="804"/>
      <c r="K435" s="804"/>
      <c r="L435" s="804"/>
      <c r="M435" s="804"/>
      <c r="N435" s="804"/>
      <c r="O435" s="804"/>
      <c r="P435" s="804"/>
      <c r="Q435" s="804"/>
      <c r="R435" s="804"/>
      <c r="S435" s="804"/>
      <c r="T435" s="804"/>
      <c r="U435" s="804"/>
      <c r="V435" s="804"/>
      <c r="W435" s="804"/>
      <c r="X435" s="804"/>
      <c r="Y435" s="804"/>
      <c r="Z435" s="804"/>
      <c r="AA435" s="804"/>
    </row>
    <row r="436" spans="1:27" s="806" customFormat="1" ht="13.5" customHeight="1">
      <c r="A436" s="807"/>
      <c r="D436" s="805"/>
      <c r="E436" s="804"/>
      <c r="F436" s="804"/>
      <c r="G436" s="804"/>
      <c r="H436" s="804"/>
      <c r="I436" s="804"/>
      <c r="J436" s="804"/>
      <c r="K436" s="804"/>
      <c r="L436" s="804"/>
      <c r="M436" s="804"/>
      <c r="N436" s="804"/>
      <c r="O436" s="804"/>
      <c r="P436" s="804"/>
      <c r="Q436" s="804"/>
      <c r="R436" s="804"/>
      <c r="S436" s="804"/>
      <c r="T436" s="804"/>
      <c r="U436" s="804"/>
      <c r="V436" s="804"/>
      <c r="W436" s="804"/>
      <c r="X436" s="804"/>
      <c r="Y436" s="804"/>
      <c r="Z436" s="804"/>
      <c r="AA436" s="804"/>
    </row>
    <row r="437" spans="1:27" s="806" customFormat="1" ht="13.5" customHeight="1">
      <c r="A437" s="807"/>
      <c r="D437" s="805"/>
      <c r="E437" s="804"/>
      <c r="F437" s="804"/>
      <c r="G437" s="804"/>
      <c r="H437" s="804"/>
      <c r="I437" s="804"/>
      <c r="J437" s="804"/>
      <c r="K437" s="804"/>
      <c r="L437" s="804"/>
      <c r="M437" s="804"/>
      <c r="N437" s="804"/>
      <c r="O437" s="804"/>
      <c r="P437" s="804"/>
      <c r="Q437" s="804"/>
      <c r="R437" s="804"/>
      <c r="S437" s="804"/>
      <c r="T437" s="804"/>
      <c r="U437" s="804"/>
      <c r="V437" s="804"/>
      <c r="W437" s="804"/>
      <c r="X437" s="804"/>
      <c r="Y437" s="804"/>
      <c r="Z437" s="804"/>
      <c r="AA437" s="804"/>
    </row>
    <row r="438" spans="1:27" s="806" customFormat="1" ht="13.5" customHeight="1">
      <c r="A438" s="807"/>
      <c r="D438" s="805"/>
      <c r="E438" s="804"/>
      <c r="F438" s="804"/>
      <c r="G438" s="804"/>
      <c r="H438" s="804"/>
      <c r="I438" s="804"/>
      <c r="J438" s="804"/>
      <c r="K438" s="804"/>
      <c r="L438" s="804"/>
      <c r="M438" s="804"/>
      <c r="N438" s="804"/>
      <c r="O438" s="804"/>
      <c r="P438" s="804"/>
      <c r="Q438" s="804"/>
      <c r="R438" s="804"/>
      <c r="S438" s="804"/>
      <c r="T438" s="804"/>
      <c r="U438" s="804"/>
      <c r="V438" s="804"/>
      <c r="W438" s="804"/>
      <c r="X438" s="804"/>
      <c r="Y438" s="804"/>
      <c r="Z438" s="804"/>
      <c r="AA438" s="804"/>
    </row>
    <row r="439" spans="1:27" s="806" customFormat="1" ht="13.5" customHeight="1">
      <c r="A439" s="807"/>
      <c r="D439" s="805"/>
      <c r="E439" s="804"/>
      <c r="F439" s="804"/>
      <c r="G439" s="804"/>
      <c r="H439" s="804"/>
      <c r="I439" s="804"/>
      <c r="J439" s="804"/>
      <c r="K439" s="804"/>
      <c r="L439" s="804"/>
      <c r="M439" s="804"/>
      <c r="N439" s="804"/>
      <c r="O439" s="804"/>
      <c r="P439" s="804"/>
      <c r="Q439" s="804"/>
      <c r="R439" s="804"/>
      <c r="S439" s="804"/>
      <c r="T439" s="804"/>
      <c r="U439" s="804"/>
      <c r="V439" s="804"/>
      <c r="W439" s="804"/>
      <c r="X439" s="804"/>
      <c r="Y439" s="804"/>
      <c r="Z439" s="804"/>
      <c r="AA439" s="804"/>
    </row>
    <row r="440" spans="1:27" s="806" customFormat="1" ht="13.5" customHeight="1">
      <c r="A440" s="807"/>
      <c r="D440" s="805"/>
      <c r="E440" s="804"/>
      <c r="F440" s="804"/>
      <c r="G440" s="804"/>
      <c r="H440" s="804"/>
      <c r="I440" s="804"/>
      <c r="J440" s="804"/>
      <c r="K440" s="804"/>
      <c r="L440" s="804"/>
      <c r="M440" s="804"/>
      <c r="N440" s="804"/>
      <c r="O440" s="804"/>
      <c r="P440" s="804"/>
      <c r="Q440" s="804"/>
      <c r="R440" s="804"/>
      <c r="S440" s="804"/>
      <c r="T440" s="804"/>
      <c r="U440" s="804"/>
      <c r="V440" s="804"/>
      <c r="W440" s="804"/>
      <c r="X440" s="804"/>
      <c r="Y440" s="804"/>
      <c r="Z440" s="804"/>
      <c r="AA440" s="804"/>
    </row>
    <row r="441" spans="1:27" s="806" customFormat="1" ht="13.5" customHeight="1">
      <c r="A441" s="807"/>
      <c r="D441" s="805"/>
      <c r="E441" s="804"/>
      <c r="F441" s="804"/>
      <c r="G441" s="804"/>
      <c r="H441" s="804"/>
      <c r="I441" s="804"/>
      <c r="J441" s="804"/>
      <c r="K441" s="804"/>
      <c r="L441" s="804"/>
      <c r="M441" s="804"/>
      <c r="N441" s="804"/>
      <c r="O441" s="804"/>
      <c r="P441" s="804"/>
      <c r="Q441" s="804"/>
      <c r="R441" s="804"/>
      <c r="S441" s="804"/>
      <c r="T441" s="804"/>
      <c r="U441" s="804"/>
      <c r="V441" s="804"/>
      <c r="W441" s="804"/>
      <c r="X441" s="804"/>
      <c r="Y441" s="804"/>
      <c r="Z441" s="804"/>
      <c r="AA441" s="804"/>
    </row>
    <row r="442" spans="1:27" s="806" customFormat="1" ht="13.5" customHeight="1">
      <c r="A442" s="807"/>
      <c r="D442" s="805"/>
      <c r="E442" s="804"/>
      <c r="F442" s="804"/>
      <c r="G442" s="804"/>
      <c r="H442" s="804"/>
      <c r="I442" s="804"/>
      <c r="J442" s="804"/>
      <c r="K442" s="804"/>
      <c r="L442" s="804"/>
      <c r="M442" s="804"/>
      <c r="N442" s="804"/>
      <c r="O442" s="804"/>
      <c r="P442" s="804"/>
      <c r="Q442" s="804"/>
      <c r="R442" s="804"/>
      <c r="S442" s="804"/>
      <c r="T442" s="804"/>
      <c r="U442" s="804"/>
      <c r="V442" s="804"/>
      <c r="W442" s="804"/>
      <c r="X442" s="804"/>
      <c r="Y442" s="804"/>
      <c r="Z442" s="804"/>
      <c r="AA442" s="804"/>
    </row>
    <row r="443" spans="1:27" s="806" customFormat="1" ht="13.5" customHeight="1">
      <c r="A443" s="807"/>
      <c r="D443" s="805"/>
      <c r="E443" s="804"/>
      <c r="F443" s="804"/>
      <c r="G443" s="804"/>
      <c r="H443" s="804"/>
      <c r="I443" s="804"/>
      <c r="J443" s="804"/>
      <c r="K443" s="804"/>
      <c r="L443" s="804"/>
      <c r="M443" s="804"/>
      <c r="N443" s="804"/>
      <c r="O443" s="804"/>
      <c r="P443" s="804"/>
      <c r="Q443" s="804"/>
      <c r="R443" s="804"/>
      <c r="S443" s="804"/>
      <c r="T443" s="804"/>
      <c r="U443" s="804"/>
      <c r="V443" s="804"/>
      <c r="W443" s="804"/>
      <c r="X443" s="804"/>
      <c r="Y443" s="804"/>
      <c r="Z443" s="804"/>
      <c r="AA443" s="804"/>
    </row>
    <row r="444" spans="1:27" s="806" customFormat="1" ht="13.5" customHeight="1">
      <c r="A444" s="807"/>
      <c r="D444" s="805"/>
      <c r="E444" s="804"/>
      <c r="F444" s="804"/>
      <c r="G444" s="804"/>
      <c r="H444" s="804"/>
      <c r="I444" s="804"/>
      <c r="J444" s="804"/>
      <c r="K444" s="804"/>
      <c r="L444" s="804"/>
      <c r="M444" s="804"/>
      <c r="N444" s="804"/>
      <c r="O444" s="804"/>
      <c r="P444" s="804"/>
      <c r="Q444" s="804"/>
      <c r="R444" s="804"/>
      <c r="S444" s="804"/>
      <c r="T444" s="804"/>
      <c r="U444" s="804"/>
      <c r="V444" s="804"/>
      <c r="W444" s="804"/>
      <c r="X444" s="804"/>
      <c r="Y444" s="804"/>
      <c r="Z444" s="804"/>
      <c r="AA444" s="804"/>
    </row>
    <row r="445" spans="1:27" s="806" customFormat="1" ht="13.5" customHeight="1">
      <c r="A445" s="807"/>
      <c r="D445" s="805"/>
      <c r="E445" s="804"/>
      <c r="F445" s="804"/>
      <c r="G445" s="804"/>
      <c r="H445" s="804"/>
      <c r="I445" s="804"/>
      <c r="J445" s="804"/>
      <c r="K445" s="804"/>
      <c r="L445" s="804"/>
      <c r="M445" s="804"/>
      <c r="N445" s="804"/>
      <c r="O445" s="804"/>
      <c r="P445" s="804"/>
      <c r="Q445" s="804"/>
      <c r="R445" s="804"/>
      <c r="S445" s="804"/>
      <c r="T445" s="804"/>
      <c r="U445" s="804"/>
      <c r="V445" s="804"/>
      <c r="W445" s="804"/>
      <c r="X445" s="804"/>
      <c r="Y445" s="804"/>
      <c r="Z445" s="804"/>
      <c r="AA445" s="804"/>
    </row>
    <row r="446" spans="1:27" s="806" customFormat="1" ht="13.5" customHeight="1">
      <c r="A446" s="807"/>
      <c r="D446" s="805"/>
      <c r="E446" s="804"/>
      <c r="F446" s="804"/>
      <c r="G446" s="804"/>
      <c r="H446" s="804"/>
      <c r="I446" s="804"/>
      <c r="J446" s="804"/>
      <c r="K446" s="804"/>
      <c r="L446" s="804"/>
      <c r="M446" s="804"/>
      <c r="N446" s="804"/>
      <c r="O446" s="804"/>
      <c r="P446" s="804"/>
      <c r="Q446" s="804"/>
      <c r="R446" s="804"/>
      <c r="S446" s="804"/>
      <c r="T446" s="804"/>
      <c r="U446" s="804"/>
      <c r="V446" s="804"/>
      <c r="W446" s="804"/>
      <c r="X446" s="804"/>
      <c r="Y446" s="804"/>
      <c r="Z446" s="804"/>
      <c r="AA446" s="804"/>
    </row>
    <row r="447" spans="1:27" s="806" customFormat="1" ht="13.5" customHeight="1">
      <c r="A447" s="807"/>
      <c r="D447" s="805"/>
      <c r="E447" s="804"/>
      <c r="F447" s="804"/>
      <c r="G447" s="804"/>
      <c r="H447" s="804"/>
      <c r="I447" s="804"/>
      <c r="J447" s="804"/>
      <c r="K447" s="804"/>
      <c r="L447" s="804"/>
      <c r="M447" s="804"/>
      <c r="N447" s="804"/>
      <c r="O447" s="804"/>
      <c r="P447" s="804"/>
      <c r="Q447" s="804"/>
      <c r="R447" s="804"/>
      <c r="S447" s="804"/>
      <c r="T447" s="804"/>
      <c r="U447" s="804"/>
      <c r="V447" s="804"/>
      <c r="W447" s="804"/>
      <c r="X447" s="804"/>
      <c r="Y447" s="804"/>
      <c r="Z447" s="804"/>
      <c r="AA447" s="804"/>
    </row>
    <row r="448" spans="1:27" s="806" customFormat="1" ht="13.5" customHeight="1">
      <c r="A448" s="807"/>
      <c r="D448" s="805"/>
      <c r="E448" s="804"/>
      <c r="F448" s="804"/>
      <c r="G448" s="804"/>
      <c r="H448" s="804"/>
      <c r="I448" s="804"/>
      <c r="J448" s="804"/>
      <c r="K448" s="804"/>
      <c r="L448" s="804"/>
      <c r="M448" s="804"/>
      <c r="N448" s="804"/>
      <c r="O448" s="804"/>
      <c r="P448" s="804"/>
      <c r="Q448" s="804"/>
      <c r="R448" s="804"/>
      <c r="S448" s="804"/>
      <c r="T448" s="804"/>
      <c r="U448" s="804"/>
      <c r="V448" s="804"/>
      <c r="W448" s="804"/>
      <c r="X448" s="804"/>
      <c r="Y448" s="804"/>
      <c r="Z448" s="804"/>
      <c r="AA448" s="804"/>
    </row>
    <row r="449" spans="1:27" s="806" customFormat="1" ht="13.5" customHeight="1">
      <c r="A449" s="807"/>
      <c r="D449" s="805"/>
      <c r="E449" s="804"/>
      <c r="F449" s="804"/>
      <c r="G449" s="804"/>
      <c r="H449" s="804"/>
      <c r="I449" s="804"/>
      <c r="J449" s="804"/>
      <c r="K449" s="804"/>
      <c r="L449" s="804"/>
      <c r="M449" s="804"/>
      <c r="N449" s="804"/>
      <c r="O449" s="804"/>
      <c r="P449" s="804"/>
      <c r="Q449" s="804"/>
      <c r="R449" s="804"/>
      <c r="S449" s="804"/>
      <c r="T449" s="804"/>
      <c r="U449" s="804"/>
      <c r="V449" s="804"/>
      <c r="W449" s="804"/>
      <c r="X449" s="804"/>
      <c r="Y449" s="804"/>
      <c r="Z449" s="804"/>
      <c r="AA449" s="804"/>
    </row>
    <row r="450" spans="1:27" s="806" customFormat="1" ht="13.5" customHeight="1">
      <c r="A450" s="807"/>
      <c r="D450" s="805"/>
      <c r="E450" s="804"/>
      <c r="F450" s="804"/>
      <c r="G450" s="804"/>
      <c r="H450" s="804"/>
      <c r="I450" s="804"/>
      <c r="J450" s="804"/>
      <c r="K450" s="804"/>
      <c r="L450" s="804"/>
      <c r="M450" s="804"/>
      <c r="N450" s="804"/>
      <c r="O450" s="804"/>
      <c r="P450" s="804"/>
      <c r="Q450" s="804"/>
      <c r="R450" s="804"/>
      <c r="S450" s="804"/>
      <c r="T450" s="804"/>
      <c r="U450" s="804"/>
      <c r="V450" s="804"/>
      <c r="W450" s="804"/>
      <c r="X450" s="804"/>
      <c r="Y450" s="804"/>
      <c r="Z450" s="804"/>
      <c r="AA450" s="804"/>
    </row>
    <row r="451" spans="1:27" s="806" customFormat="1" ht="13.5" customHeight="1">
      <c r="A451" s="807"/>
      <c r="D451" s="805"/>
      <c r="E451" s="804"/>
      <c r="F451" s="804"/>
      <c r="G451" s="804"/>
      <c r="H451" s="804"/>
      <c r="I451" s="804"/>
      <c r="J451" s="804"/>
      <c r="K451" s="804"/>
      <c r="L451" s="804"/>
      <c r="M451" s="804"/>
      <c r="N451" s="804"/>
      <c r="O451" s="804"/>
      <c r="P451" s="804"/>
      <c r="Q451" s="804"/>
      <c r="R451" s="804"/>
      <c r="S451" s="804"/>
      <c r="T451" s="804"/>
      <c r="U451" s="804"/>
      <c r="V451" s="804"/>
      <c r="W451" s="804"/>
      <c r="X451" s="804"/>
      <c r="Y451" s="804"/>
      <c r="Z451" s="804"/>
      <c r="AA451" s="804"/>
    </row>
    <row r="452" spans="1:27" s="806" customFormat="1" ht="13.5" customHeight="1">
      <c r="A452" s="807"/>
      <c r="D452" s="805"/>
      <c r="E452" s="804"/>
      <c r="F452" s="804"/>
      <c r="G452" s="804"/>
      <c r="H452" s="804"/>
      <c r="I452" s="804"/>
      <c r="J452" s="804"/>
      <c r="K452" s="804"/>
      <c r="L452" s="804"/>
      <c r="M452" s="804"/>
      <c r="N452" s="804"/>
      <c r="O452" s="804"/>
      <c r="P452" s="804"/>
      <c r="Q452" s="804"/>
      <c r="R452" s="804"/>
      <c r="S452" s="804"/>
      <c r="T452" s="804"/>
      <c r="U452" s="804"/>
      <c r="V452" s="804"/>
      <c r="W452" s="804"/>
      <c r="X452" s="804"/>
      <c r="Y452" s="804"/>
      <c r="Z452" s="804"/>
      <c r="AA452" s="804"/>
    </row>
    <row r="453" spans="1:27" s="806" customFormat="1" ht="13.5" customHeight="1">
      <c r="A453" s="807"/>
      <c r="D453" s="805"/>
      <c r="E453" s="804"/>
      <c r="F453" s="804"/>
      <c r="G453" s="804"/>
      <c r="H453" s="804"/>
      <c r="I453" s="804"/>
      <c r="J453" s="804"/>
      <c r="K453" s="804"/>
      <c r="L453" s="804"/>
      <c r="M453" s="804"/>
      <c r="N453" s="804"/>
      <c r="O453" s="804"/>
      <c r="P453" s="804"/>
      <c r="Q453" s="804"/>
      <c r="R453" s="804"/>
      <c r="S453" s="804"/>
      <c r="T453" s="804"/>
      <c r="U453" s="804"/>
      <c r="V453" s="804"/>
      <c r="W453" s="804"/>
      <c r="X453" s="804"/>
      <c r="Y453" s="804"/>
      <c r="Z453" s="804"/>
      <c r="AA453" s="804"/>
    </row>
    <row r="454" spans="1:27" s="806" customFormat="1" ht="13.5" customHeight="1">
      <c r="A454" s="807"/>
      <c r="D454" s="805"/>
      <c r="E454" s="804"/>
      <c r="F454" s="804"/>
      <c r="G454" s="804"/>
      <c r="H454" s="804"/>
      <c r="I454" s="804"/>
      <c r="J454" s="804"/>
      <c r="K454" s="804"/>
      <c r="L454" s="804"/>
      <c r="M454" s="804"/>
      <c r="N454" s="804"/>
      <c r="O454" s="804"/>
      <c r="P454" s="804"/>
      <c r="Q454" s="804"/>
      <c r="R454" s="804"/>
      <c r="S454" s="804"/>
      <c r="T454" s="804"/>
      <c r="U454" s="804"/>
      <c r="V454" s="804"/>
      <c r="W454" s="804"/>
      <c r="X454" s="804"/>
      <c r="Y454" s="804"/>
      <c r="Z454" s="804"/>
      <c r="AA454" s="804"/>
    </row>
    <row r="455" spans="1:27" s="806" customFormat="1" ht="13.5" customHeight="1">
      <c r="A455" s="807"/>
      <c r="D455" s="805"/>
      <c r="E455" s="804"/>
      <c r="F455" s="804"/>
      <c r="G455" s="804"/>
      <c r="H455" s="804"/>
      <c r="I455" s="804"/>
      <c r="J455" s="804"/>
      <c r="K455" s="804"/>
      <c r="L455" s="804"/>
      <c r="M455" s="804"/>
      <c r="N455" s="804"/>
      <c r="O455" s="804"/>
      <c r="P455" s="804"/>
      <c r="Q455" s="804"/>
      <c r="R455" s="804"/>
      <c r="S455" s="804"/>
      <c r="T455" s="804"/>
      <c r="U455" s="804"/>
      <c r="V455" s="804"/>
      <c r="W455" s="804"/>
      <c r="X455" s="804"/>
      <c r="Y455" s="804"/>
      <c r="Z455" s="804"/>
      <c r="AA455" s="804"/>
    </row>
    <row r="456" spans="1:27" s="806" customFormat="1" ht="13.5" customHeight="1">
      <c r="A456" s="807"/>
      <c r="D456" s="805"/>
      <c r="E456" s="804"/>
      <c r="F456" s="804"/>
      <c r="G456" s="804"/>
      <c r="H456" s="804"/>
      <c r="I456" s="804"/>
      <c r="J456" s="804"/>
      <c r="K456" s="804"/>
      <c r="L456" s="804"/>
      <c r="M456" s="804"/>
      <c r="N456" s="804"/>
      <c r="O456" s="804"/>
      <c r="P456" s="804"/>
      <c r="Q456" s="804"/>
      <c r="R456" s="804"/>
      <c r="S456" s="804"/>
      <c r="T456" s="804"/>
      <c r="U456" s="804"/>
      <c r="V456" s="804"/>
      <c r="W456" s="804"/>
      <c r="X456" s="804"/>
      <c r="Y456" s="804"/>
      <c r="Z456" s="804"/>
      <c r="AA456" s="804"/>
    </row>
    <row r="457" spans="1:27" s="806" customFormat="1" ht="13.5" customHeight="1">
      <c r="A457" s="807"/>
      <c r="D457" s="805"/>
      <c r="E457" s="804"/>
      <c r="F457" s="804"/>
      <c r="G457" s="804"/>
      <c r="H457" s="804"/>
      <c r="I457" s="804"/>
      <c r="J457" s="804"/>
      <c r="K457" s="804"/>
      <c r="L457" s="804"/>
      <c r="M457" s="804"/>
      <c r="N457" s="804"/>
      <c r="O457" s="804"/>
      <c r="P457" s="804"/>
      <c r="Q457" s="804"/>
      <c r="R457" s="804"/>
      <c r="S457" s="804"/>
      <c r="T457" s="804"/>
      <c r="U457" s="804"/>
      <c r="V457" s="804"/>
      <c r="W457" s="804"/>
      <c r="X457" s="804"/>
      <c r="Y457" s="804"/>
      <c r="Z457" s="804"/>
      <c r="AA457" s="804"/>
    </row>
    <row r="458" spans="1:27" s="806" customFormat="1" ht="13.5" customHeight="1">
      <c r="A458" s="807"/>
      <c r="D458" s="805"/>
      <c r="E458" s="804"/>
      <c r="F458" s="804"/>
      <c r="G458" s="804"/>
      <c r="H458" s="804"/>
      <c r="I458" s="804"/>
      <c r="J458" s="804"/>
      <c r="K458" s="804"/>
      <c r="L458" s="804"/>
      <c r="M458" s="804"/>
      <c r="N458" s="804"/>
      <c r="O458" s="804"/>
      <c r="P458" s="804"/>
      <c r="Q458" s="804"/>
      <c r="R458" s="804"/>
      <c r="S458" s="804"/>
      <c r="T458" s="804"/>
      <c r="U458" s="804"/>
      <c r="V458" s="804"/>
      <c r="W458" s="804"/>
      <c r="X458" s="804"/>
      <c r="Y458" s="804"/>
      <c r="Z458" s="804"/>
      <c r="AA458" s="804"/>
    </row>
    <row r="459" spans="1:27" s="806" customFormat="1" ht="13.5" customHeight="1">
      <c r="A459" s="807"/>
      <c r="D459" s="805"/>
      <c r="E459" s="804"/>
      <c r="F459" s="804"/>
      <c r="G459" s="804"/>
      <c r="H459" s="804"/>
      <c r="I459" s="804"/>
      <c r="J459" s="804"/>
      <c r="K459" s="804"/>
      <c r="L459" s="804"/>
      <c r="M459" s="804"/>
      <c r="N459" s="804"/>
      <c r="O459" s="804"/>
      <c r="P459" s="804"/>
      <c r="Q459" s="804"/>
      <c r="R459" s="804"/>
      <c r="S459" s="804"/>
      <c r="T459" s="804"/>
      <c r="U459" s="804"/>
      <c r="V459" s="804"/>
      <c r="W459" s="804"/>
      <c r="X459" s="804"/>
      <c r="Y459" s="804"/>
      <c r="Z459" s="804"/>
      <c r="AA459" s="804"/>
    </row>
    <row r="460" spans="1:27" s="806" customFormat="1" ht="13.5" customHeight="1">
      <c r="A460" s="807"/>
      <c r="D460" s="805"/>
      <c r="E460" s="804"/>
      <c r="F460" s="804"/>
      <c r="G460" s="804"/>
      <c r="H460" s="804"/>
      <c r="I460" s="804"/>
      <c r="J460" s="804"/>
      <c r="K460" s="804"/>
      <c r="L460" s="804"/>
      <c r="M460" s="804"/>
      <c r="N460" s="804"/>
      <c r="O460" s="804"/>
      <c r="P460" s="804"/>
      <c r="Q460" s="804"/>
      <c r="R460" s="804"/>
      <c r="S460" s="804"/>
      <c r="T460" s="804"/>
      <c r="U460" s="804"/>
      <c r="V460" s="804"/>
      <c r="W460" s="804"/>
      <c r="X460" s="804"/>
      <c r="Y460" s="804"/>
      <c r="Z460" s="804"/>
      <c r="AA460" s="804"/>
    </row>
    <row r="461" spans="1:27" s="806" customFormat="1" ht="13.5" customHeight="1">
      <c r="A461" s="807"/>
      <c r="D461" s="805"/>
      <c r="E461" s="804"/>
      <c r="F461" s="804"/>
      <c r="G461" s="804"/>
      <c r="H461" s="804"/>
      <c r="I461" s="804"/>
      <c r="J461" s="804"/>
      <c r="K461" s="804"/>
      <c r="L461" s="804"/>
      <c r="M461" s="804"/>
      <c r="N461" s="804"/>
      <c r="O461" s="804"/>
      <c r="P461" s="804"/>
      <c r="Q461" s="804"/>
      <c r="R461" s="804"/>
      <c r="S461" s="804"/>
      <c r="T461" s="804"/>
      <c r="U461" s="804"/>
      <c r="V461" s="804"/>
      <c r="W461" s="804"/>
      <c r="X461" s="804"/>
      <c r="Y461" s="804"/>
      <c r="Z461" s="804"/>
      <c r="AA461" s="804"/>
    </row>
    <row r="462" spans="1:27" s="806" customFormat="1" ht="13.5" customHeight="1">
      <c r="A462" s="807"/>
      <c r="D462" s="805"/>
      <c r="E462" s="804"/>
      <c r="F462" s="804"/>
      <c r="G462" s="804"/>
      <c r="H462" s="804"/>
      <c r="I462" s="804"/>
      <c r="J462" s="804"/>
      <c r="K462" s="804"/>
      <c r="L462" s="804"/>
      <c r="M462" s="804"/>
      <c r="N462" s="804"/>
      <c r="O462" s="804"/>
      <c r="P462" s="804"/>
      <c r="Q462" s="804"/>
      <c r="R462" s="804"/>
      <c r="S462" s="804"/>
      <c r="T462" s="804"/>
      <c r="U462" s="804"/>
      <c r="V462" s="804"/>
      <c r="W462" s="804"/>
      <c r="X462" s="804"/>
      <c r="Y462" s="804"/>
      <c r="Z462" s="804"/>
      <c r="AA462" s="804"/>
    </row>
    <row r="463" spans="1:27" s="806" customFormat="1" ht="13.5" customHeight="1">
      <c r="A463" s="807"/>
      <c r="D463" s="805"/>
      <c r="E463" s="804"/>
      <c r="F463" s="804"/>
      <c r="G463" s="804"/>
      <c r="H463" s="804"/>
      <c r="I463" s="804"/>
      <c r="J463" s="804"/>
      <c r="K463" s="804"/>
      <c r="L463" s="804"/>
      <c r="M463" s="804"/>
      <c r="N463" s="804"/>
      <c r="O463" s="804"/>
      <c r="P463" s="804"/>
      <c r="Q463" s="804"/>
      <c r="R463" s="804"/>
      <c r="S463" s="804"/>
      <c r="T463" s="804"/>
      <c r="U463" s="804"/>
      <c r="V463" s="804"/>
      <c r="W463" s="804"/>
      <c r="X463" s="804"/>
      <c r="Y463" s="804"/>
      <c r="Z463" s="804"/>
      <c r="AA463" s="804"/>
    </row>
    <row r="464" spans="1:27" s="806" customFormat="1" ht="13.5" customHeight="1">
      <c r="A464" s="807"/>
      <c r="D464" s="805"/>
      <c r="E464" s="804"/>
      <c r="F464" s="804"/>
      <c r="G464" s="804"/>
      <c r="H464" s="804"/>
      <c r="I464" s="804"/>
      <c r="J464" s="804"/>
      <c r="K464" s="804"/>
      <c r="L464" s="804"/>
      <c r="M464" s="804"/>
      <c r="N464" s="804"/>
      <c r="O464" s="804"/>
      <c r="P464" s="804"/>
      <c r="Q464" s="804"/>
      <c r="R464" s="804"/>
      <c r="S464" s="804"/>
      <c r="T464" s="804"/>
      <c r="U464" s="804"/>
      <c r="V464" s="804"/>
      <c r="W464" s="804"/>
      <c r="X464" s="804"/>
      <c r="Y464" s="804"/>
      <c r="Z464" s="804"/>
      <c r="AA464" s="804"/>
    </row>
    <row r="465" spans="1:27" s="806" customFormat="1" ht="13.5" customHeight="1">
      <c r="A465" s="807"/>
      <c r="D465" s="805"/>
      <c r="E465" s="804"/>
      <c r="F465" s="804"/>
      <c r="G465" s="804"/>
      <c r="H465" s="804"/>
      <c r="I465" s="804"/>
      <c r="J465" s="804"/>
      <c r="K465" s="804"/>
      <c r="L465" s="804"/>
      <c r="M465" s="804"/>
      <c r="N465" s="804"/>
      <c r="O465" s="804"/>
      <c r="P465" s="804"/>
      <c r="Q465" s="804"/>
      <c r="R465" s="804"/>
      <c r="S465" s="804"/>
      <c r="T465" s="804"/>
      <c r="U465" s="804"/>
      <c r="V465" s="804"/>
      <c r="W465" s="804"/>
      <c r="X465" s="804"/>
      <c r="Y465" s="804"/>
      <c r="Z465" s="804"/>
      <c r="AA465" s="804"/>
    </row>
    <row r="466" spans="1:27" s="806" customFormat="1" ht="13.5" customHeight="1">
      <c r="A466" s="807"/>
      <c r="D466" s="805"/>
      <c r="E466" s="804"/>
      <c r="F466" s="804"/>
      <c r="G466" s="804"/>
      <c r="H466" s="804"/>
      <c r="I466" s="804"/>
      <c r="J466" s="804"/>
      <c r="K466" s="804"/>
      <c r="L466" s="804"/>
      <c r="M466" s="804"/>
      <c r="N466" s="804"/>
      <c r="O466" s="804"/>
      <c r="P466" s="804"/>
      <c r="Q466" s="804"/>
      <c r="R466" s="804"/>
      <c r="S466" s="804"/>
      <c r="T466" s="804"/>
      <c r="U466" s="804"/>
      <c r="V466" s="804"/>
      <c r="W466" s="804"/>
      <c r="X466" s="804"/>
      <c r="Y466" s="804"/>
      <c r="Z466" s="804"/>
      <c r="AA466" s="804"/>
    </row>
    <row r="467" spans="1:27" s="806" customFormat="1" ht="13.5" customHeight="1">
      <c r="A467" s="807"/>
      <c r="D467" s="805"/>
      <c r="E467" s="804"/>
      <c r="F467" s="804"/>
      <c r="G467" s="804"/>
      <c r="H467" s="804"/>
      <c r="I467" s="804"/>
      <c r="J467" s="804"/>
      <c r="K467" s="804"/>
      <c r="L467" s="804"/>
      <c r="M467" s="804"/>
      <c r="N467" s="804"/>
      <c r="O467" s="804"/>
      <c r="P467" s="804"/>
      <c r="Q467" s="804"/>
      <c r="R467" s="804"/>
      <c r="S467" s="804"/>
      <c r="T467" s="804"/>
      <c r="U467" s="804"/>
      <c r="V467" s="804"/>
      <c r="W467" s="804"/>
      <c r="X467" s="804"/>
      <c r="Y467" s="804"/>
      <c r="Z467" s="804"/>
      <c r="AA467" s="804"/>
    </row>
    <row r="468" spans="1:27" s="806" customFormat="1" ht="13.5" customHeight="1">
      <c r="A468" s="807"/>
      <c r="D468" s="805"/>
      <c r="E468" s="804"/>
      <c r="F468" s="804"/>
      <c r="G468" s="804"/>
      <c r="H468" s="804"/>
      <c r="I468" s="804"/>
      <c r="J468" s="804"/>
      <c r="K468" s="804"/>
      <c r="L468" s="804"/>
      <c r="M468" s="804"/>
      <c r="N468" s="804"/>
      <c r="O468" s="804"/>
      <c r="P468" s="804"/>
      <c r="Q468" s="804"/>
      <c r="R468" s="804"/>
      <c r="S468" s="804"/>
      <c r="T468" s="804"/>
      <c r="U468" s="804"/>
      <c r="V468" s="804"/>
      <c r="W468" s="804"/>
      <c r="X468" s="804"/>
      <c r="Y468" s="804"/>
      <c r="Z468" s="804"/>
      <c r="AA468" s="804"/>
    </row>
    <row r="469" spans="1:27" s="806" customFormat="1" ht="13.5" customHeight="1">
      <c r="A469" s="807"/>
      <c r="D469" s="805"/>
      <c r="E469" s="804"/>
      <c r="F469" s="804"/>
      <c r="G469" s="804"/>
      <c r="H469" s="804"/>
      <c r="I469" s="804"/>
      <c r="J469" s="804"/>
      <c r="K469" s="804"/>
      <c r="L469" s="804"/>
      <c r="M469" s="804"/>
      <c r="N469" s="804"/>
      <c r="O469" s="804"/>
      <c r="P469" s="804"/>
      <c r="Q469" s="804"/>
      <c r="R469" s="804"/>
      <c r="S469" s="804"/>
      <c r="T469" s="804"/>
      <c r="U469" s="804"/>
      <c r="V469" s="804"/>
      <c r="W469" s="804"/>
      <c r="X469" s="804"/>
      <c r="Y469" s="804"/>
      <c r="Z469" s="804"/>
      <c r="AA469" s="804"/>
    </row>
    <row r="470" spans="1:27" s="806" customFormat="1" ht="13.5" customHeight="1">
      <c r="A470" s="807"/>
      <c r="D470" s="805"/>
      <c r="E470" s="804"/>
      <c r="F470" s="804"/>
      <c r="G470" s="804"/>
      <c r="H470" s="804"/>
      <c r="I470" s="804"/>
      <c r="J470" s="804"/>
      <c r="K470" s="804"/>
      <c r="L470" s="804"/>
      <c r="M470" s="804"/>
      <c r="N470" s="804"/>
      <c r="O470" s="804"/>
      <c r="P470" s="804"/>
      <c r="Q470" s="804"/>
      <c r="R470" s="804"/>
      <c r="S470" s="804"/>
      <c r="T470" s="804"/>
      <c r="U470" s="804"/>
      <c r="V470" s="804"/>
      <c r="W470" s="804"/>
      <c r="X470" s="804"/>
      <c r="Y470" s="804"/>
      <c r="Z470" s="804"/>
      <c r="AA470" s="804"/>
    </row>
    <row r="471" spans="1:27" s="806" customFormat="1" ht="13.5" customHeight="1">
      <c r="A471" s="807"/>
      <c r="D471" s="805"/>
      <c r="E471" s="804"/>
      <c r="F471" s="804"/>
      <c r="G471" s="804"/>
      <c r="H471" s="804"/>
      <c r="I471" s="804"/>
      <c r="J471" s="804"/>
      <c r="K471" s="804"/>
      <c r="L471" s="804"/>
      <c r="M471" s="804"/>
      <c r="N471" s="804"/>
      <c r="O471" s="804"/>
      <c r="P471" s="804"/>
      <c r="Q471" s="804"/>
      <c r="R471" s="804"/>
      <c r="S471" s="804"/>
      <c r="T471" s="804"/>
      <c r="U471" s="804"/>
      <c r="V471" s="804"/>
      <c r="W471" s="804"/>
      <c r="X471" s="804"/>
      <c r="Y471" s="804"/>
      <c r="Z471" s="804"/>
      <c r="AA471" s="804"/>
    </row>
    <row r="472" spans="1:27" s="806" customFormat="1" ht="13.5" customHeight="1">
      <c r="A472" s="807"/>
      <c r="D472" s="805"/>
      <c r="E472" s="804"/>
      <c r="F472" s="804"/>
      <c r="G472" s="804"/>
      <c r="H472" s="804"/>
      <c r="I472" s="804"/>
      <c r="J472" s="804"/>
      <c r="K472" s="804"/>
      <c r="L472" s="804"/>
      <c r="M472" s="804"/>
      <c r="N472" s="804"/>
      <c r="O472" s="804"/>
      <c r="P472" s="804"/>
      <c r="Q472" s="804"/>
      <c r="R472" s="804"/>
      <c r="S472" s="804"/>
      <c r="T472" s="804"/>
      <c r="U472" s="804"/>
      <c r="V472" s="804"/>
      <c r="W472" s="804"/>
      <c r="X472" s="804"/>
      <c r="Y472" s="804"/>
      <c r="Z472" s="804"/>
      <c r="AA472" s="804"/>
    </row>
    <row r="473" spans="1:27" s="806" customFormat="1" ht="13.5" customHeight="1">
      <c r="A473" s="807"/>
      <c r="D473" s="805"/>
      <c r="E473" s="804"/>
      <c r="F473" s="804"/>
      <c r="G473" s="804"/>
      <c r="H473" s="804"/>
      <c r="I473" s="804"/>
      <c r="J473" s="804"/>
      <c r="K473" s="804"/>
      <c r="L473" s="804"/>
      <c r="M473" s="804"/>
      <c r="N473" s="804"/>
      <c r="O473" s="804"/>
      <c r="P473" s="804"/>
      <c r="Q473" s="804"/>
      <c r="R473" s="804"/>
      <c r="S473" s="804"/>
      <c r="T473" s="804"/>
      <c r="U473" s="804"/>
      <c r="V473" s="804"/>
      <c r="W473" s="804"/>
      <c r="X473" s="804"/>
      <c r="Y473" s="804"/>
      <c r="Z473" s="804"/>
      <c r="AA473" s="804"/>
    </row>
    <row r="474" spans="1:27" s="806" customFormat="1" ht="13.5" customHeight="1">
      <c r="A474" s="807"/>
      <c r="D474" s="805"/>
      <c r="E474" s="804"/>
      <c r="F474" s="804"/>
      <c r="G474" s="804"/>
      <c r="H474" s="804"/>
      <c r="I474" s="804"/>
      <c r="J474" s="804"/>
      <c r="K474" s="804"/>
      <c r="L474" s="804"/>
      <c r="M474" s="804"/>
      <c r="N474" s="804"/>
      <c r="O474" s="804"/>
      <c r="P474" s="804"/>
      <c r="Q474" s="804"/>
      <c r="R474" s="804"/>
      <c r="S474" s="804"/>
      <c r="T474" s="804"/>
      <c r="U474" s="804"/>
      <c r="V474" s="804"/>
      <c r="W474" s="804"/>
      <c r="X474" s="804"/>
      <c r="Y474" s="804"/>
      <c r="Z474" s="804"/>
      <c r="AA474" s="804"/>
    </row>
    <row r="475" spans="1:27" s="806" customFormat="1" ht="13.5" customHeight="1">
      <c r="A475" s="807"/>
      <c r="D475" s="805"/>
      <c r="E475" s="804"/>
      <c r="F475" s="804"/>
      <c r="G475" s="804"/>
      <c r="H475" s="804"/>
      <c r="I475" s="804"/>
      <c r="J475" s="804"/>
      <c r="K475" s="804"/>
      <c r="L475" s="804"/>
      <c r="M475" s="804"/>
      <c r="N475" s="804"/>
      <c r="O475" s="804"/>
      <c r="P475" s="804"/>
      <c r="Q475" s="804"/>
      <c r="R475" s="804"/>
      <c r="S475" s="804"/>
      <c r="T475" s="804"/>
      <c r="U475" s="804"/>
      <c r="V475" s="804"/>
      <c r="W475" s="804"/>
      <c r="X475" s="804"/>
      <c r="Y475" s="804"/>
      <c r="Z475" s="804"/>
      <c r="AA475" s="804"/>
    </row>
    <row r="476" spans="1:27" s="806" customFormat="1" ht="13.5" customHeight="1">
      <c r="A476" s="807"/>
      <c r="D476" s="805"/>
      <c r="E476" s="804"/>
      <c r="F476" s="804"/>
      <c r="G476" s="804"/>
      <c r="H476" s="804"/>
      <c r="I476" s="804"/>
      <c r="J476" s="804"/>
      <c r="K476" s="804"/>
      <c r="L476" s="804"/>
      <c r="M476" s="804"/>
      <c r="N476" s="804"/>
      <c r="O476" s="804"/>
      <c r="P476" s="804"/>
      <c r="Q476" s="804"/>
      <c r="R476" s="804"/>
      <c r="S476" s="804"/>
      <c r="T476" s="804"/>
      <c r="U476" s="804"/>
      <c r="V476" s="804"/>
      <c r="W476" s="804"/>
      <c r="X476" s="804"/>
      <c r="Y476" s="804"/>
      <c r="Z476" s="804"/>
      <c r="AA476" s="804"/>
    </row>
    <row r="477" spans="1:27" s="806" customFormat="1" ht="13.5" customHeight="1">
      <c r="A477" s="807"/>
      <c r="D477" s="805"/>
      <c r="E477" s="804"/>
      <c r="F477" s="804"/>
      <c r="G477" s="804"/>
      <c r="H477" s="804"/>
      <c r="I477" s="804"/>
      <c r="J477" s="804"/>
      <c r="K477" s="804"/>
      <c r="L477" s="804"/>
      <c r="M477" s="804"/>
      <c r="N477" s="804"/>
      <c r="O477" s="804"/>
      <c r="P477" s="804"/>
      <c r="Q477" s="804"/>
      <c r="R477" s="804"/>
      <c r="S477" s="804"/>
      <c r="T477" s="804"/>
      <c r="U477" s="804"/>
      <c r="V477" s="804"/>
      <c r="W477" s="804"/>
      <c r="X477" s="804"/>
      <c r="Y477" s="804"/>
      <c r="Z477" s="804"/>
      <c r="AA477" s="804"/>
    </row>
    <row r="478" spans="1:27" s="806" customFormat="1" ht="13.5" customHeight="1">
      <c r="A478" s="807"/>
      <c r="D478" s="805"/>
      <c r="E478" s="804"/>
      <c r="F478" s="804"/>
      <c r="G478" s="804"/>
      <c r="H478" s="804"/>
      <c r="I478" s="804"/>
      <c r="J478" s="804"/>
      <c r="K478" s="804"/>
      <c r="L478" s="804"/>
      <c r="M478" s="804"/>
      <c r="N478" s="804"/>
      <c r="O478" s="804"/>
      <c r="P478" s="804"/>
      <c r="Q478" s="804"/>
      <c r="R478" s="804"/>
      <c r="S478" s="804"/>
      <c r="T478" s="804"/>
      <c r="U478" s="804"/>
      <c r="V478" s="804"/>
      <c r="W478" s="804"/>
      <c r="X478" s="804"/>
      <c r="Y478" s="804"/>
      <c r="Z478" s="804"/>
      <c r="AA478" s="804"/>
    </row>
    <row r="479" spans="1:27" s="806" customFormat="1" ht="13.5" customHeight="1">
      <c r="A479" s="807"/>
      <c r="D479" s="805"/>
      <c r="E479" s="804"/>
      <c r="F479" s="804"/>
      <c r="G479" s="804"/>
      <c r="H479" s="804"/>
      <c r="I479" s="804"/>
      <c r="J479" s="804"/>
      <c r="K479" s="804"/>
      <c r="L479" s="804"/>
      <c r="M479" s="804"/>
      <c r="N479" s="804"/>
      <c r="O479" s="804"/>
      <c r="P479" s="804"/>
      <c r="Q479" s="804"/>
      <c r="R479" s="804"/>
      <c r="S479" s="804"/>
      <c r="T479" s="804"/>
      <c r="U479" s="804"/>
      <c r="V479" s="804"/>
      <c r="W479" s="804"/>
      <c r="X479" s="804"/>
      <c r="Y479" s="804"/>
      <c r="Z479" s="804"/>
      <c r="AA479" s="804"/>
    </row>
    <row r="480" spans="1:27" s="806" customFormat="1" ht="13.5" customHeight="1">
      <c r="A480" s="807"/>
      <c r="D480" s="805"/>
      <c r="E480" s="804"/>
      <c r="F480" s="804"/>
      <c r="G480" s="804"/>
      <c r="H480" s="804"/>
      <c r="I480" s="804"/>
      <c r="J480" s="804"/>
      <c r="K480" s="804"/>
      <c r="L480" s="804"/>
      <c r="M480" s="804"/>
      <c r="N480" s="804"/>
      <c r="O480" s="804"/>
      <c r="P480" s="804"/>
      <c r="Q480" s="804"/>
      <c r="R480" s="804"/>
      <c r="S480" s="804"/>
      <c r="T480" s="804"/>
      <c r="U480" s="804"/>
      <c r="V480" s="804"/>
      <c r="W480" s="804"/>
      <c r="X480" s="804"/>
      <c r="Y480" s="804"/>
      <c r="Z480" s="804"/>
      <c r="AA480" s="804"/>
    </row>
    <row r="481" spans="1:27" s="806" customFormat="1" ht="13.5" customHeight="1">
      <c r="A481" s="807"/>
      <c r="D481" s="805"/>
      <c r="E481" s="804"/>
      <c r="F481" s="804"/>
      <c r="G481" s="804"/>
      <c r="H481" s="804"/>
      <c r="I481" s="804"/>
      <c r="J481" s="804"/>
      <c r="K481" s="804"/>
      <c r="L481" s="804"/>
      <c r="M481" s="804"/>
      <c r="N481" s="804"/>
      <c r="O481" s="804"/>
      <c r="P481" s="804"/>
      <c r="Q481" s="804"/>
      <c r="R481" s="804"/>
      <c r="S481" s="804"/>
      <c r="T481" s="804"/>
      <c r="U481" s="804"/>
      <c r="V481" s="804"/>
      <c r="W481" s="804"/>
      <c r="X481" s="804"/>
      <c r="Y481" s="804"/>
      <c r="Z481" s="804"/>
      <c r="AA481" s="804"/>
    </row>
    <row r="482" spans="1:27" s="806" customFormat="1" ht="13.5" customHeight="1">
      <c r="A482" s="807"/>
      <c r="D482" s="805"/>
      <c r="E482" s="804"/>
      <c r="F482" s="804"/>
      <c r="G482" s="804"/>
      <c r="H482" s="804"/>
      <c r="I482" s="804"/>
      <c r="J482" s="804"/>
      <c r="K482" s="804"/>
      <c r="L482" s="804"/>
      <c r="M482" s="804"/>
      <c r="N482" s="804"/>
      <c r="O482" s="804"/>
      <c r="P482" s="804"/>
      <c r="Q482" s="804"/>
      <c r="R482" s="804"/>
      <c r="S482" s="804"/>
      <c r="T482" s="804"/>
      <c r="U482" s="804"/>
      <c r="V482" s="804"/>
      <c r="W482" s="804"/>
      <c r="X482" s="804"/>
      <c r="Y482" s="804"/>
      <c r="Z482" s="804"/>
      <c r="AA482" s="804"/>
    </row>
    <row r="483" spans="1:27" s="806" customFormat="1" ht="13.5" customHeight="1">
      <c r="A483" s="807"/>
      <c r="D483" s="805"/>
      <c r="E483" s="804"/>
      <c r="F483" s="804"/>
      <c r="G483" s="804"/>
      <c r="H483" s="804"/>
      <c r="I483" s="804"/>
      <c r="J483" s="804"/>
      <c r="K483" s="804"/>
      <c r="L483" s="804"/>
      <c r="M483" s="804"/>
      <c r="N483" s="804"/>
      <c r="O483" s="804"/>
      <c r="P483" s="804"/>
      <c r="Q483" s="804"/>
      <c r="R483" s="804"/>
      <c r="S483" s="804"/>
      <c r="T483" s="804"/>
      <c r="U483" s="804"/>
      <c r="V483" s="804"/>
      <c r="W483" s="804"/>
      <c r="X483" s="804"/>
      <c r="Y483" s="804"/>
      <c r="Z483" s="804"/>
      <c r="AA483" s="804"/>
    </row>
    <row r="484" spans="1:27" s="806" customFormat="1" ht="13.5" customHeight="1">
      <c r="A484" s="807"/>
      <c r="D484" s="805"/>
      <c r="E484" s="804"/>
      <c r="F484" s="804"/>
      <c r="G484" s="804"/>
      <c r="H484" s="804"/>
      <c r="I484" s="804"/>
      <c r="J484" s="804"/>
      <c r="K484" s="804"/>
      <c r="L484" s="804"/>
      <c r="M484" s="804"/>
      <c r="N484" s="804"/>
      <c r="O484" s="804"/>
      <c r="P484" s="804"/>
      <c r="Q484" s="804"/>
      <c r="R484" s="804"/>
      <c r="S484" s="804"/>
      <c r="T484" s="804"/>
      <c r="U484" s="804"/>
      <c r="V484" s="804"/>
      <c r="W484" s="804"/>
      <c r="X484" s="804"/>
      <c r="Y484" s="804"/>
      <c r="Z484" s="804"/>
      <c r="AA484" s="804"/>
    </row>
    <row r="485" spans="1:27" s="806" customFormat="1" ht="13.5" customHeight="1">
      <c r="A485" s="807"/>
      <c r="D485" s="805"/>
      <c r="E485" s="804"/>
      <c r="F485" s="804"/>
      <c r="G485" s="804"/>
      <c r="H485" s="804"/>
      <c r="I485" s="804"/>
      <c r="J485" s="804"/>
      <c r="K485" s="804"/>
      <c r="L485" s="804"/>
      <c r="M485" s="804"/>
      <c r="N485" s="804"/>
      <c r="O485" s="804"/>
      <c r="P485" s="804"/>
      <c r="Q485" s="804"/>
      <c r="R485" s="804"/>
      <c r="S485" s="804"/>
      <c r="T485" s="804"/>
      <c r="U485" s="804"/>
      <c r="V485" s="804"/>
      <c r="W485" s="804"/>
      <c r="X485" s="804"/>
      <c r="Y485" s="804"/>
      <c r="Z485" s="804"/>
      <c r="AA485" s="804"/>
    </row>
    <row r="486" spans="1:27" s="806" customFormat="1" ht="13.5" customHeight="1">
      <c r="A486" s="807"/>
      <c r="D486" s="805"/>
      <c r="E486" s="804"/>
      <c r="F486" s="804"/>
      <c r="G486" s="804"/>
      <c r="H486" s="804"/>
      <c r="I486" s="804"/>
      <c r="J486" s="804"/>
      <c r="K486" s="804"/>
      <c r="L486" s="804"/>
      <c r="M486" s="804"/>
      <c r="N486" s="804"/>
      <c r="O486" s="804"/>
      <c r="P486" s="804"/>
      <c r="Q486" s="804"/>
      <c r="R486" s="804"/>
      <c r="S486" s="804"/>
      <c r="T486" s="804"/>
      <c r="U486" s="804"/>
      <c r="V486" s="804"/>
      <c r="W486" s="804"/>
      <c r="X486" s="804"/>
      <c r="Y486" s="804"/>
      <c r="Z486" s="804"/>
      <c r="AA486" s="804"/>
    </row>
    <row r="487" spans="1:27" s="806" customFormat="1" ht="13.5" customHeight="1">
      <c r="A487" s="807"/>
      <c r="D487" s="805"/>
      <c r="E487" s="804"/>
      <c r="F487" s="804"/>
      <c r="G487" s="804"/>
      <c r="H487" s="804"/>
      <c r="I487" s="804"/>
      <c r="J487" s="804"/>
      <c r="K487" s="804"/>
      <c r="L487" s="804"/>
      <c r="M487" s="804"/>
      <c r="N487" s="804"/>
      <c r="O487" s="804"/>
      <c r="P487" s="804"/>
      <c r="Q487" s="804"/>
      <c r="R487" s="804"/>
      <c r="S487" s="804"/>
      <c r="T487" s="804"/>
      <c r="U487" s="804"/>
      <c r="V487" s="804"/>
      <c r="W487" s="804"/>
      <c r="X487" s="804"/>
      <c r="Y487" s="804"/>
      <c r="Z487" s="804"/>
      <c r="AA487" s="804"/>
    </row>
    <row r="488" spans="1:27" s="806" customFormat="1" ht="13.5" customHeight="1">
      <c r="A488" s="807"/>
      <c r="D488" s="805"/>
      <c r="E488" s="804"/>
      <c r="F488" s="804"/>
      <c r="G488" s="804"/>
      <c r="H488" s="804"/>
      <c r="I488" s="804"/>
      <c r="J488" s="804"/>
      <c r="K488" s="804"/>
      <c r="L488" s="804"/>
      <c r="M488" s="804"/>
      <c r="N488" s="804"/>
      <c r="O488" s="804"/>
      <c r="P488" s="804"/>
      <c r="Q488" s="804"/>
      <c r="R488" s="804"/>
      <c r="S488" s="804"/>
      <c r="T488" s="804"/>
      <c r="U488" s="804"/>
      <c r="V488" s="804"/>
      <c r="W488" s="804"/>
      <c r="X488" s="804"/>
      <c r="Y488" s="804"/>
      <c r="Z488" s="804"/>
      <c r="AA488" s="804"/>
    </row>
    <row r="489" spans="1:27" s="806" customFormat="1" ht="13.5" customHeight="1">
      <c r="A489" s="807"/>
      <c r="D489" s="805"/>
      <c r="E489" s="804"/>
      <c r="F489" s="804"/>
      <c r="G489" s="804"/>
      <c r="H489" s="804"/>
      <c r="I489" s="804"/>
      <c r="J489" s="804"/>
      <c r="K489" s="804"/>
      <c r="L489" s="804"/>
      <c r="M489" s="804"/>
      <c r="N489" s="804"/>
      <c r="O489" s="804"/>
      <c r="P489" s="804"/>
      <c r="Q489" s="804"/>
      <c r="R489" s="804"/>
      <c r="S489" s="804"/>
      <c r="T489" s="804"/>
      <c r="U489" s="804"/>
      <c r="V489" s="804"/>
      <c r="W489" s="804"/>
      <c r="X489" s="804"/>
      <c r="Y489" s="804"/>
      <c r="Z489" s="804"/>
      <c r="AA489" s="804"/>
    </row>
    <row r="490" spans="1:27" s="806" customFormat="1" ht="13.5" customHeight="1">
      <c r="A490" s="807"/>
      <c r="D490" s="805"/>
      <c r="E490" s="804"/>
      <c r="F490" s="804"/>
      <c r="G490" s="804"/>
      <c r="H490" s="804"/>
      <c r="I490" s="804"/>
      <c r="J490" s="804"/>
      <c r="K490" s="804"/>
      <c r="L490" s="804"/>
      <c r="M490" s="804"/>
      <c r="N490" s="804"/>
      <c r="O490" s="804"/>
      <c r="P490" s="804"/>
      <c r="Q490" s="804"/>
      <c r="R490" s="804"/>
      <c r="S490" s="804"/>
      <c r="T490" s="804"/>
      <c r="U490" s="804"/>
      <c r="V490" s="804"/>
      <c r="W490" s="804"/>
      <c r="X490" s="804"/>
      <c r="Y490" s="804"/>
      <c r="Z490" s="804"/>
      <c r="AA490" s="804"/>
    </row>
    <row r="491" spans="1:27" s="806" customFormat="1" ht="13.5" customHeight="1">
      <c r="A491" s="807"/>
      <c r="D491" s="805"/>
      <c r="E491" s="804"/>
      <c r="F491" s="804"/>
      <c r="G491" s="804"/>
      <c r="H491" s="804"/>
      <c r="I491" s="804"/>
      <c r="J491" s="804"/>
      <c r="K491" s="804"/>
      <c r="L491" s="804"/>
      <c r="M491" s="804"/>
      <c r="N491" s="804"/>
      <c r="O491" s="804"/>
      <c r="P491" s="804"/>
      <c r="Q491" s="804"/>
      <c r="R491" s="804"/>
      <c r="S491" s="804"/>
      <c r="T491" s="804"/>
      <c r="U491" s="804"/>
      <c r="V491" s="804"/>
      <c r="W491" s="804"/>
      <c r="X491" s="804"/>
      <c r="Y491" s="804"/>
      <c r="Z491" s="804"/>
      <c r="AA491" s="804"/>
    </row>
    <row r="492" spans="1:27" s="806" customFormat="1" ht="13.5" customHeight="1">
      <c r="A492" s="807"/>
      <c r="D492" s="805"/>
      <c r="E492" s="804"/>
      <c r="F492" s="804"/>
      <c r="G492" s="804"/>
      <c r="H492" s="804"/>
      <c r="I492" s="804"/>
      <c r="J492" s="804"/>
      <c r="K492" s="804"/>
      <c r="L492" s="804"/>
      <c r="M492" s="804"/>
      <c r="N492" s="804"/>
      <c r="O492" s="804"/>
      <c r="P492" s="804"/>
      <c r="Q492" s="804"/>
      <c r="R492" s="804"/>
      <c r="S492" s="804"/>
      <c r="T492" s="804"/>
      <c r="U492" s="804"/>
      <c r="V492" s="804"/>
      <c r="W492" s="804"/>
      <c r="X492" s="804"/>
      <c r="Y492" s="804"/>
      <c r="Z492" s="804"/>
      <c r="AA492" s="804"/>
    </row>
    <row r="493" spans="1:27" s="806" customFormat="1" ht="13.5" customHeight="1">
      <c r="A493" s="807"/>
      <c r="D493" s="805"/>
      <c r="E493" s="804"/>
      <c r="F493" s="804"/>
      <c r="G493" s="804"/>
      <c r="H493" s="804"/>
      <c r="I493" s="804"/>
      <c r="J493" s="804"/>
      <c r="K493" s="804"/>
      <c r="L493" s="804"/>
      <c r="M493" s="804"/>
      <c r="N493" s="804"/>
      <c r="O493" s="804"/>
      <c r="P493" s="804"/>
      <c r="Q493" s="804"/>
      <c r="R493" s="804"/>
      <c r="S493" s="804"/>
      <c r="T493" s="804"/>
      <c r="U493" s="804"/>
      <c r="V493" s="804"/>
      <c r="W493" s="804"/>
      <c r="X493" s="804"/>
      <c r="Y493" s="804"/>
      <c r="Z493" s="804"/>
      <c r="AA493" s="804"/>
    </row>
    <row r="494" spans="1:27" s="806" customFormat="1" ht="13.5" customHeight="1">
      <c r="A494" s="807"/>
      <c r="D494" s="805"/>
      <c r="E494" s="804"/>
      <c r="F494" s="804"/>
      <c r="G494" s="804"/>
      <c r="H494" s="804"/>
      <c r="I494" s="804"/>
      <c r="J494" s="804"/>
      <c r="K494" s="804"/>
      <c r="L494" s="804"/>
      <c r="M494" s="804"/>
      <c r="N494" s="804"/>
      <c r="O494" s="804"/>
      <c r="P494" s="804"/>
      <c r="Q494" s="804"/>
      <c r="R494" s="804"/>
      <c r="S494" s="804"/>
      <c r="T494" s="804"/>
      <c r="U494" s="804"/>
      <c r="V494" s="804"/>
      <c r="W494" s="804"/>
      <c r="X494" s="804"/>
      <c r="Y494" s="804"/>
      <c r="Z494" s="804"/>
      <c r="AA494" s="804"/>
    </row>
    <row r="495" spans="1:27" s="806" customFormat="1" ht="13.5" customHeight="1">
      <c r="A495" s="807"/>
      <c r="D495" s="805"/>
      <c r="E495" s="804"/>
      <c r="F495" s="804"/>
      <c r="G495" s="804"/>
      <c r="H495" s="804"/>
      <c r="I495" s="804"/>
      <c r="J495" s="804"/>
      <c r="K495" s="804"/>
      <c r="L495" s="804"/>
      <c r="M495" s="804"/>
      <c r="N495" s="804"/>
      <c r="O495" s="804"/>
      <c r="P495" s="804"/>
      <c r="Q495" s="804"/>
      <c r="R495" s="804"/>
      <c r="S495" s="804"/>
      <c r="T495" s="804"/>
      <c r="U495" s="804"/>
      <c r="V495" s="804"/>
      <c r="W495" s="804"/>
      <c r="X495" s="804"/>
      <c r="Y495" s="804"/>
      <c r="Z495" s="804"/>
      <c r="AA495" s="804"/>
    </row>
    <row r="496" spans="1:27" s="806" customFormat="1" ht="13.5" customHeight="1">
      <c r="A496" s="807"/>
      <c r="D496" s="805"/>
      <c r="E496" s="804"/>
      <c r="F496" s="804"/>
      <c r="G496" s="804"/>
      <c r="H496" s="804"/>
      <c r="I496" s="804"/>
      <c r="J496" s="804"/>
      <c r="K496" s="804"/>
      <c r="L496" s="804"/>
      <c r="M496" s="804"/>
      <c r="N496" s="804"/>
      <c r="O496" s="804"/>
      <c r="P496" s="804"/>
      <c r="Q496" s="804"/>
      <c r="R496" s="804"/>
      <c r="S496" s="804"/>
      <c r="T496" s="804"/>
      <c r="U496" s="804"/>
      <c r="V496" s="804"/>
      <c r="W496" s="804"/>
      <c r="X496" s="804"/>
      <c r="Y496" s="804"/>
      <c r="Z496" s="804"/>
      <c r="AA496" s="804"/>
    </row>
    <row r="497" spans="1:27" s="806" customFormat="1" ht="13.5" customHeight="1">
      <c r="A497" s="807"/>
      <c r="D497" s="805"/>
      <c r="E497" s="804"/>
      <c r="F497" s="804"/>
      <c r="G497" s="804"/>
      <c r="H497" s="804"/>
      <c r="I497" s="804"/>
      <c r="J497" s="804"/>
      <c r="K497" s="804"/>
      <c r="L497" s="804"/>
      <c r="M497" s="804"/>
      <c r="N497" s="804"/>
      <c r="O497" s="804"/>
      <c r="P497" s="804"/>
      <c r="Q497" s="804"/>
      <c r="R497" s="804"/>
      <c r="S497" s="804"/>
      <c r="T497" s="804"/>
      <c r="U497" s="804"/>
      <c r="V497" s="804"/>
      <c r="W497" s="804"/>
      <c r="X497" s="804"/>
      <c r="Y497" s="804"/>
      <c r="Z497" s="804"/>
      <c r="AA497" s="804"/>
    </row>
    <row r="498" spans="1:27" s="806" customFormat="1" ht="13.5" customHeight="1">
      <c r="A498" s="807"/>
      <c r="D498" s="805"/>
      <c r="E498" s="804"/>
      <c r="F498" s="804"/>
      <c r="G498" s="804"/>
      <c r="H498" s="804"/>
      <c r="I498" s="804"/>
      <c r="J498" s="804"/>
      <c r="K498" s="804"/>
      <c r="L498" s="804"/>
      <c r="M498" s="804"/>
      <c r="N498" s="804"/>
      <c r="O498" s="804"/>
      <c r="P498" s="804"/>
      <c r="Q498" s="804"/>
      <c r="R498" s="804"/>
      <c r="S498" s="804"/>
      <c r="T498" s="804"/>
      <c r="U498" s="804"/>
      <c r="V498" s="804"/>
      <c r="W498" s="804"/>
      <c r="X498" s="804"/>
      <c r="Y498" s="804"/>
      <c r="Z498" s="804"/>
      <c r="AA498" s="804"/>
    </row>
    <row r="499" spans="1:27" s="806" customFormat="1" ht="13.5" customHeight="1">
      <c r="A499" s="807"/>
      <c r="D499" s="805"/>
      <c r="E499" s="804"/>
      <c r="F499" s="804"/>
      <c r="G499" s="804"/>
      <c r="H499" s="804"/>
      <c r="I499" s="804"/>
      <c r="J499" s="804"/>
      <c r="K499" s="804"/>
      <c r="L499" s="804"/>
      <c r="M499" s="804"/>
      <c r="N499" s="804"/>
      <c r="O499" s="804"/>
      <c r="P499" s="804"/>
      <c r="Q499" s="804"/>
      <c r="R499" s="804"/>
      <c r="S499" s="804"/>
      <c r="T499" s="804"/>
      <c r="U499" s="804"/>
      <c r="V499" s="804"/>
      <c r="W499" s="804"/>
      <c r="X499" s="804"/>
      <c r="Y499" s="804"/>
      <c r="Z499" s="804"/>
      <c r="AA499" s="804"/>
    </row>
    <row r="500" spans="1:27" s="806" customFormat="1" ht="13.5" customHeight="1">
      <c r="A500" s="807"/>
      <c r="D500" s="805"/>
      <c r="E500" s="804"/>
      <c r="F500" s="804"/>
      <c r="G500" s="804"/>
      <c r="H500" s="804"/>
      <c r="I500" s="804"/>
      <c r="J500" s="804"/>
      <c r="K500" s="804"/>
      <c r="L500" s="804"/>
      <c r="M500" s="804"/>
      <c r="N500" s="804"/>
      <c r="O500" s="804"/>
      <c r="P500" s="804"/>
      <c r="Q500" s="804"/>
      <c r="R500" s="804"/>
      <c r="S500" s="804"/>
      <c r="T500" s="804"/>
      <c r="U500" s="804"/>
      <c r="V500" s="804"/>
      <c r="W500" s="804"/>
      <c r="X500" s="804"/>
      <c r="Y500" s="804"/>
      <c r="Z500" s="804"/>
      <c r="AA500" s="804"/>
    </row>
    <row r="501" spans="1:27" s="806" customFormat="1" ht="13.5" customHeight="1">
      <c r="A501" s="807"/>
      <c r="D501" s="805"/>
      <c r="E501" s="804"/>
      <c r="F501" s="804"/>
      <c r="G501" s="804"/>
      <c r="H501" s="804"/>
      <c r="I501" s="804"/>
      <c r="J501" s="804"/>
      <c r="K501" s="804"/>
      <c r="L501" s="804"/>
      <c r="M501" s="804"/>
      <c r="N501" s="804"/>
      <c r="O501" s="804"/>
      <c r="P501" s="804"/>
      <c r="Q501" s="804"/>
      <c r="R501" s="804"/>
      <c r="S501" s="804"/>
      <c r="T501" s="804"/>
      <c r="U501" s="804"/>
      <c r="V501" s="804"/>
      <c r="W501" s="804"/>
      <c r="X501" s="804"/>
      <c r="Y501" s="804"/>
      <c r="Z501" s="804"/>
      <c r="AA501" s="804"/>
    </row>
    <row r="502" spans="1:27" s="806" customFormat="1" ht="13.5" customHeight="1">
      <c r="A502" s="807"/>
      <c r="D502" s="805"/>
      <c r="E502" s="804"/>
      <c r="F502" s="804"/>
      <c r="G502" s="804"/>
      <c r="H502" s="804"/>
      <c r="I502" s="804"/>
      <c r="J502" s="804"/>
      <c r="K502" s="804"/>
      <c r="L502" s="804"/>
      <c r="M502" s="804"/>
      <c r="N502" s="804"/>
      <c r="O502" s="804"/>
      <c r="P502" s="804"/>
      <c r="Q502" s="804"/>
      <c r="R502" s="804"/>
      <c r="S502" s="804"/>
      <c r="T502" s="804"/>
      <c r="U502" s="804"/>
      <c r="V502" s="804"/>
      <c r="W502" s="804"/>
      <c r="X502" s="804"/>
      <c r="Y502" s="804"/>
      <c r="Z502" s="804"/>
      <c r="AA502" s="804"/>
    </row>
    <row r="503" spans="1:27" s="806" customFormat="1" ht="13.5" customHeight="1">
      <c r="A503" s="807"/>
      <c r="D503" s="805"/>
      <c r="E503" s="804"/>
      <c r="F503" s="804"/>
      <c r="G503" s="804"/>
      <c r="H503" s="804"/>
      <c r="I503" s="804"/>
      <c r="J503" s="804"/>
      <c r="K503" s="804"/>
      <c r="L503" s="804"/>
      <c r="M503" s="804"/>
      <c r="N503" s="804"/>
      <c r="O503" s="804"/>
      <c r="P503" s="804"/>
      <c r="Q503" s="804"/>
      <c r="R503" s="804"/>
      <c r="S503" s="804"/>
      <c r="T503" s="804"/>
      <c r="U503" s="804"/>
      <c r="V503" s="804"/>
      <c r="W503" s="804"/>
      <c r="X503" s="804"/>
      <c r="Y503" s="804"/>
      <c r="Z503" s="804"/>
      <c r="AA503" s="804"/>
    </row>
    <row r="504" spans="1:27" s="806" customFormat="1" ht="13.5" customHeight="1">
      <c r="A504" s="807"/>
      <c r="D504" s="805"/>
      <c r="E504" s="804"/>
      <c r="F504" s="804"/>
      <c r="G504" s="804"/>
      <c r="H504" s="804"/>
      <c r="I504" s="804"/>
      <c r="J504" s="804"/>
      <c r="K504" s="804"/>
      <c r="L504" s="804"/>
      <c r="M504" s="804"/>
      <c r="N504" s="804"/>
      <c r="O504" s="804"/>
      <c r="P504" s="804"/>
      <c r="Q504" s="804"/>
      <c r="R504" s="804"/>
      <c r="S504" s="804"/>
      <c r="T504" s="804"/>
      <c r="U504" s="804"/>
      <c r="V504" s="804"/>
      <c r="W504" s="804"/>
      <c r="X504" s="804"/>
      <c r="Y504" s="804"/>
      <c r="Z504" s="804"/>
      <c r="AA504" s="804"/>
    </row>
    <row r="505" spans="1:27" s="806" customFormat="1" ht="13.5" customHeight="1">
      <c r="A505" s="807"/>
      <c r="D505" s="805"/>
      <c r="E505" s="804"/>
      <c r="F505" s="804"/>
      <c r="G505" s="804"/>
      <c r="H505" s="804"/>
      <c r="I505" s="804"/>
      <c r="J505" s="804"/>
      <c r="K505" s="804"/>
      <c r="L505" s="804"/>
      <c r="M505" s="804"/>
      <c r="N505" s="804"/>
      <c r="O505" s="804"/>
      <c r="P505" s="804"/>
      <c r="Q505" s="804"/>
      <c r="R505" s="804"/>
      <c r="S505" s="804"/>
      <c r="T505" s="804"/>
      <c r="U505" s="804"/>
      <c r="V505" s="804"/>
      <c r="W505" s="804"/>
      <c r="X505" s="804"/>
      <c r="Y505" s="804"/>
      <c r="Z505" s="804"/>
      <c r="AA505" s="804"/>
    </row>
    <row r="506" spans="1:27" s="806" customFormat="1" ht="13.5" customHeight="1">
      <c r="A506" s="807"/>
      <c r="D506" s="805"/>
      <c r="E506" s="804"/>
      <c r="F506" s="804"/>
      <c r="G506" s="804"/>
      <c r="H506" s="804"/>
      <c r="I506" s="804"/>
      <c r="J506" s="804"/>
      <c r="K506" s="804"/>
      <c r="L506" s="804"/>
      <c r="M506" s="804"/>
      <c r="N506" s="804"/>
      <c r="O506" s="804"/>
      <c r="P506" s="804"/>
      <c r="Q506" s="804"/>
      <c r="R506" s="804"/>
      <c r="S506" s="804"/>
      <c r="T506" s="804"/>
      <c r="U506" s="804"/>
      <c r="V506" s="804"/>
      <c r="W506" s="804"/>
      <c r="X506" s="804"/>
      <c r="Y506" s="804"/>
      <c r="Z506" s="804"/>
      <c r="AA506" s="804"/>
    </row>
    <row r="507" spans="1:27" s="806" customFormat="1" ht="13.5" customHeight="1">
      <c r="A507" s="807"/>
      <c r="D507" s="805"/>
      <c r="E507" s="804"/>
      <c r="F507" s="804"/>
      <c r="G507" s="804"/>
      <c r="H507" s="804"/>
      <c r="I507" s="804"/>
      <c r="J507" s="804"/>
      <c r="K507" s="804"/>
      <c r="L507" s="804"/>
      <c r="M507" s="804"/>
      <c r="N507" s="804"/>
      <c r="O507" s="804"/>
      <c r="P507" s="804"/>
      <c r="Q507" s="804"/>
      <c r="R507" s="804"/>
      <c r="S507" s="804"/>
      <c r="T507" s="804"/>
      <c r="U507" s="804"/>
      <c r="V507" s="804"/>
      <c r="W507" s="804"/>
      <c r="X507" s="804"/>
      <c r="Y507" s="804"/>
      <c r="Z507" s="804"/>
      <c r="AA507" s="804"/>
    </row>
    <row r="508" spans="1:27" s="806" customFormat="1" ht="13.5" customHeight="1">
      <c r="A508" s="807"/>
      <c r="D508" s="805"/>
      <c r="E508" s="804"/>
      <c r="F508" s="804"/>
      <c r="G508" s="804"/>
      <c r="H508" s="804"/>
      <c r="I508" s="804"/>
      <c r="J508" s="804"/>
      <c r="K508" s="804"/>
      <c r="L508" s="804"/>
      <c r="M508" s="804"/>
      <c r="N508" s="804"/>
      <c r="O508" s="804"/>
      <c r="P508" s="804"/>
      <c r="Q508" s="804"/>
      <c r="R508" s="804"/>
      <c r="S508" s="804"/>
      <c r="T508" s="804"/>
      <c r="U508" s="804"/>
      <c r="V508" s="804"/>
      <c r="W508" s="804"/>
      <c r="X508" s="804"/>
      <c r="Y508" s="804"/>
      <c r="Z508" s="804"/>
      <c r="AA508" s="804"/>
    </row>
    <row r="509" spans="1:27" s="806" customFormat="1" ht="13.5" customHeight="1">
      <c r="A509" s="807"/>
      <c r="D509" s="805"/>
      <c r="E509" s="804"/>
      <c r="F509" s="804"/>
      <c r="G509" s="804"/>
      <c r="H509" s="804"/>
      <c r="I509" s="804"/>
      <c r="J509" s="804"/>
      <c r="K509" s="804"/>
      <c r="L509" s="804"/>
      <c r="M509" s="804"/>
      <c r="N509" s="804"/>
      <c r="O509" s="804"/>
      <c r="P509" s="804"/>
      <c r="Q509" s="804"/>
      <c r="R509" s="804"/>
      <c r="S509" s="804"/>
      <c r="T509" s="804"/>
      <c r="U509" s="804"/>
      <c r="V509" s="804"/>
      <c r="W509" s="804"/>
      <c r="X509" s="804"/>
      <c r="Y509" s="804"/>
      <c r="Z509" s="804"/>
      <c r="AA509" s="804"/>
    </row>
    <row r="510" spans="1:27" s="806" customFormat="1" ht="13.5" customHeight="1">
      <c r="A510" s="807"/>
      <c r="D510" s="805"/>
      <c r="E510" s="804"/>
      <c r="F510" s="804"/>
      <c r="G510" s="804"/>
      <c r="H510" s="804"/>
      <c r="I510" s="804"/>
      <c r="J510" s="804"/>
      <c r="K510" s="804"/>
      <c r="L510" s="804"/>
      <c r="M510" s="804"/>
      <c r="N510" s="804"/>
      <c r="O510" s="804"/>
      <c r="P510" s="804"/>
      <c r="Q510" s="804"/>
      <c r="R510" s="804"/>
      <c r="S510" s="804"/>
      <c r="T510" s="804"/>
      <c r="U510" s="804"/>
      <c r="V510" s="804"/>
      <c r="W510" s="804"/>
      <c r="X510" s="804"/>
      <c r="Y510" s="804"/>
      <c r="Z510" s="804"/>
      <c r="AA510" s="804"/>
    </row>
    <row r="511" spans="1:27" s="806" customFormat="1" ht="13.5" customHeight="1">
      <c r="A511" s="807"/>
      <c r="D511" s="805"/>
      <c r="E511" s="804"/>
      <c r="F511" s="804"/>
      <c r="G511" s="804"/>
      <c r="H511" s="804"/>
      <c r="I511" s="804"/>
      <c r="J511" s="804"/>
      <c r="K511" s="804"/>
      <c r="L511" s="804"/>
      <c r="M511" s="804"/>
      <c r="N511" s="804"/>
      <c r="O511" s="804"/>
      <c r="P511" s="804"/>
      <c r="Q511" s="804"/>
      <c r="R511" s="804"/>
      <c r="S511" s="804"/>
      <c r="T511" s="804"/>
      <c r="U511" s="804"/>
      <c r="V511" s="804"/>
      <c r="W511" s="804"/>
      <c r="X511" s="804"/>
      <c r="Y511" s="804"/>
      <c r="Z511" s="804"/>
      <c r="AA511" s="804"/>
    </row>
    <row r="512" spans="1:27" s="806" customFormat="1" ht="13.5" customHeight="1">
      <c r="A512" s="807"/>
      <c r="D512" s="805"/>
      <c r="E512" s="804"/>
      <c r="F512" s="804"/>
      <c r="G512" s="804"/>
      <c r="H512" s="804"/>
      <c r="I512" s="804"/>
      <c r="J512" s="804"/>
      <c r="K512" s="804"/>
      <c r="L512" s="804"/>
      <c r="M512" s="804"/>
      <c r="N512" s="804"/>
      <c r="O512" s="804"/>
      <c r="P512" s="804"/>
      <c r="Q512" s="804"/>
      <c r="R512" s="804"/>
      <c r="S512" s="804"/>
      <c r="T512" s="804"/>
      <c r="U512" s="804"/>
      <c r="V512" s="804"/>
      <c r="W512" s="804"/>
      <c r="X512" s="804"/>
      <c r="Y512" s="804"/>
      <c r="Z512" s="804"/>
      <c r="AA512" s="804"/>
    </row>
    <row r="513" spans="1:27" s="806" customFormat="1" ht="13.5" customHeight="1">
      <c r="A513" s="807"/>
      <c r="D513" s="805"/>
      <c r="E513" s="804"/>
      <c r="F513" s="804"/>
      <c r="G513" s="804"/>
      <c r="H513" s="804"/>
      <c r="I513" s="804"/>
      <c r="J513" s="804"/>
      <c r="K513" s="804"/>
      <c r="L513" s="804"/>
      <c r="M513" s="804"/>
      <c r="N513" s="804"/>
      <c r="O513" s="804"/>
      <c r="P513" s="804"/>
      <c r="Q513" s="804"/>
      <c r="R513" s="804"/>
      <c r="S513" s="804"/>
      <c r="T513" s="804"/>
      <c r="U513" s="804"/>
      <c r="V513" s="804"/>
      <c r="W513" s="804"/>
      <c r="X513" s="804"/>
      <c r="Y513" s="804"/>
      <c r="Z513" s="804"/>
      <c r="AA513" s="804"/>
    </row>
    <row r="514" spans="1:27" s="806" customFormat="1" ht="13.5" customHeight="1">
      <c r="A514" s="807"/>
      <c r="D514" s="805"/>
      <c r="E514" s="804"/>
      <c r="F514" s="804"/>
      <c r="G514" s="804"/>
      <c r="H514" s="804"/>
      <c r="I514" s="804"/>
      <c r="J514" s="804"/>
      <c r="K514" s="804"/>
      <c r="L514" s="804"/>
      <c r="M514" s="804"/>
      <c r="N514" s="804"/>
      <c r="O514" s="804"/>
      <c r="P514" s="804"/>
      <c r="Q514" s="804"/>
      <c r="R514" s="804"/>
      <c r="S514" s="804"/>
      <c r="T514" s="804"/>
      <c r="U514" s="804"/>
      <c r="V514" s="804"/>
      <c r="W514" s="804"/>
      <c r="X514" s="804"/>
      <c r="Y514" s="804"/>
      <c r="Z514" s="804"/>
      <c r="AA514" s="804"/>
    </row>
    <row r="515" spans="1:27" s="806" customFormat="1" ht="13.5" customHeight="1">
      <c r="A515" s="807"/>
      <c r="D515" s="805"/>
      <c r="E515" s="804"/>
      <c r="F515" s="804"/>
      <c r="G515" s="804"/>
      <c r="H515" s="804"/>
      <c r="I515" s="804"/>
      <c r="J515" s="804"/>
      <c r="K515" s="804"/>
      <c r="L515" s="804"/>
      <c r="M515" s="804"/>
      <c r="N515" s="804"/>
      <c r="O515" s="804"/>
      <c r="P515" s="804"/>
      <c r="Q515" s="804"/>
      <c r="R515" s="804"/>
      <c r="S515" s="804"/>
      <c r="T515" s="804"/>
      <c r="U515" s="804"/>
      <c r="V515" s="804"/>
      <c r="W515" s="804"/>
      <c r="X515" s="804"/>
      <c r="Y515" s="804"/>
      <c r="Z515" s="804"/>
      <c r="AA515" s="804"/>
    </row>
    <row r="516" spans="1:27" s="806" customFormat="1" ht="13.5" customHeight="1">
      <c r="A516" s="807"/>
      <c r="D516" s="805"/>
      <c r="E516" s="804"/>
      <c r="F516" s="804"/>
      <c r="G516" s="804"/>
      <c r="H516" s="804"/>
      <c r="I516" s="804"/>
      <c r="J516" s="804"/>
      <c r="K516" s="804"/>
      <c r="L516" s="804"/>
      <c r="M516" s="804"/>
      <c r="N516" s="804"/>
      <c r="O516" s="804"/>
      <c r="P516" s="804"/>
      <c r="Q516" s="804"/>
      <c r="R516" s="804"/>
      <c r="S516" s="804"/>
      <c r="T516" s="804"/>
      <c r="U516" s="804"/>
      <c r="V516" s="804"/>
      <c r="W516" s="804"/>
      <c r="X516" s="804"/>
      <c r="Y516" s="804"/>
      <c r="Z516" s="804"/>
      <c r="AA516" s="804"/>
    </row>
    <row r="517" spans="1:27" s="806" customFormat="1" ht="13.5" customHeight="1">
      <c r="A517" s="807"/>
      <c r="D517" s="805"/>
      <c r="E517" s="804"/>
      <c r="F517" s="804"/>
      <c r="G517" s="804"/>
      <c r="H517" s="804"/>
      <c r="I517" s="804"/>
      <c r="J517" s="804"/>
      <c r="K517" s="804"/>
      <c r="L517" s="804"/>
      <c r="M517" s="804"/>
      <c r="N517" s="804"/>
      <c r="O517" s="804"/>
      <c r="P517" s="804"/>
      <c r="Q517" s="804"/>
      <c r="R517" s="804"/>
      <c r="S517" s="804"/>
      <c r="T517" s="804"/>
      <c r="U517" s="804"/>
      <c r="V517" s="804"/>
      <c r="W517" s="804"/>
      <c r="X517" s="804"/>
      <c r="Y517" s="804"/>
      <c r="Z517" s="804"/>
      <c r="AA517" s="804"/>
    </row>
    <row r="518" spans="1:27" s="806" customFormat="1" ht="13.5" customHeight="1">
      <c r="A518" s="807"/>
      <c r="D518" s="805"/>
      <c r="E518" s="804"/>
      <c r="F518" s="804"/>
      <c r="G518" s="804"/>
      <c r="H518" s="804"/>
      <c r="I518" s="804"/>
      <c r="J518" s="804"/>
      <c r="K518" s="804"/>
      <c r="L518" s="804"/>
      <c r="M518" s="804"/>
      <c r="N518" s="804"/>
      <c r="O518" s="804"/>
      <c r="P518" s="804"/>
      <c r="Q518" s="804"/>
      <c r="R518" s="804"/>
      <c r="S518" s="804"/>
      <c r="T518" s="804"/>
      <c r="U518" s="804"/>
      <c r="V518" s="804"/>
      <c r="W518" s="804"/>
      <c r="X518" s="804"/>
      <c r="Y518" s="804"/>
      <c r="Z518" s="804"/>
      <c r="AA518" s="804"/>
    </row>
    <row r="519" spans="1:27" s="806" customFormat="1" ht="13.5" customHeight="1">
      <c r="A519" s="807"/>
      <c r="D519" s="805"/>
      <c r="E519" s="804"/>
      <c r="F519" s="804"/>
      <c r="G519" s="804"/>
      <c r="H519" s="804"/>
      <c r="I519" s="804"/>
      <c r="J519" s="804"/>
      <c r="K519" s="804"/>
      <c r="L519" s="804"/>
      <c r="M519" s="804"/>
      <c r="N519" s="804"/>
      <c r="O519" s="804"/>
      <c r="P519" s="804"/>
      <c r="Q519" s="804"/>
      <c r="R519" s="804"/>
      <c r="S519" s="804"/>
      <c r="T519" s="804"/>
      <c r="U519" s="804"/>
      <c r="V519" s="804"/>
      <c r="W519" s="804"/>
      <c r="X519" s="804"/>
      <c r="Y519" s="804"/>
      <c r="Z519" s="804"/>
      <c r="AA519" s="804"/>
    </row>
    <row r="520" spans="1:27" s="806" customFormat="1" ht="13.5" customHeight="1">
      <c r="A520" s="807"/>
      <c r="D520" s="805"/>
      <c r="E520" s="804"/>
      <c r="F520" s="804"/>
      <c r="G520" s="804"/>
      <c r="H520" s="804"/>
      <c r="I520" s="804"/>
      <c r="J520" s="804"/>
      <c r="K520" s="804"/>
      <c r="L520" s="804"/>
      <c r="M520" s="804"/>
      <c r="N520" s="804"/>
      <c r="O520" s="804"/>
      <c r="P520" s="804"/>
      <c r="Q520" s="804"/>
      <c r="R520" s="804"/>
      <c r="S520" s="804"/>
      <c r="T520" s="804"/>
      <c r="U520" s="804"/>
      <c r="V520" s="804"/>
      <c r="W520" s="804"/>
      <c r="X520" s="804"/>
      <c r="Y520" s="804"/>
      <c r="Z520" s="804"/>
      <c r="AA520" s="804"/>
    </row>
    <row r="521" spans="1:27" s="806" customFormat="1" ht="13.5" customHeight="1">
      <c r="A521" s="807"/>
      <c r="D521" s="805"/>
      <c r="E521" s="804"/>
      <c r="F521" s="804"/>
      <c r="G521" s="804"/>
      <c r="H521" s="804"/>
      <c r="I521" s="804"/>
      <c r="J521" s="804"/>
      <c r="K521" s="804"/>
      <c r="L521" s="804"/>
      <c r="M521" s="804"/>
      <c r="N521" s="804"/>
      <c r="O521" s="804"/>
      <c r="P521" s="804"/>
      <c r="Q521" s="804"/>
      <c r="R521" s="804"/>
      <c r="S521" s="804"/>
      <c r="T521" s="804"/>
      <c r="U521" s="804"/>
      <c r="V521" s="804"/>
      <c r="W521" s="804"/>
      <c r="X521" s="804"/>
      <c r="Y521" s="804"/>
      <c r="Z521" s="804"/>
      <c r="AA521" s="804"/>
    </row>
    <row r="522" spans="1:27" s="806" customFormat="1" ht="13.5" customHeight="1">
      <c r="A522" s="807"/>
      <c r="D522" s="805"/>
      <c r="E522" s="804"/>
      <c r="F522" s="804"/>
      <c r="G522" s="804"/>
      <c r="H522" s="804"/>
      <c r="I522" s="804"/>
      <c r="J522" s="804"/>
      <c r="K522" s="804"/>
      <c r="L522" s="804"/>
      <c r="M522" s="804"/>
      <c r="N522" s="804"/>
      <c r="O522" s="804"/>
      <c r="P522" s="804"/>
      <c r="Q522" s="804"/>
      <c r="R522" s="804"/>
      <c r="S522" s="804"/>
      <c r="T522" s="804"/>
      <c r="U522" s="804"/>
      <c r="V522" s="804"/>
      <c r="W522" s="804"/>
      <c r="X522" s="804"/>
      <c r="Y522" s="804"/>
      <c r="Z522" s="804"/>
      <c r="AA522" s="804"/>
    </row>
    <row r="523" spans="1:27" s="806" customFormat="1" ht="13.5" customHeight="1">
      <c r="A523" s="807"/>
      <c r="D523" s="805"/>
      <c r="E523" s="804"/>
      <c r="F523" s="804"/>
      <c r="G523" s="804"/>
      <c r="H523" s="804"/>
      <c r="I523" s="804"/>
      <c r="J523" s="804"/>
      <c r="K523" s="804"/>
      <c r="L523" s="804"/>
      <c r="M523" s="804"/>
      <c r="N523" s="804"/>
      <c r="O523" s="804"/>
      <c r="P523" s="804"/>
      <c r="Q523" s="804"/>
      <c r="R523" s="804"/>
      <c r="S523" s="804"/>
      <c r="T523" s="804"/>
      <c r="U523" s="804"/>
      <c r="V523" s="804"/>
      <c r="W523" s="804"/>
      <c r="X523" s="804"/>
      <c r="Y523" s="804"/>
      <c r="Z523" s="804"/>
      <c r="AA523" s="804"/>
    </row>
    <row r="524" spans="1:27" s="806" customFormat="1" ht="13.5" customHeight="1">
      <c r="A524" s="807"/>
      <c r="D524" s="805"/>
      <c r="E524" s="804"/>
      <c r="F524" s="804"/>
      <c r="G524" s="804"/>
      <c r="H524" s="804"/>
      <c r="I524" s="804"/>
      <c r="J524" s="804"/>
      <c r="K524" s="804"/>
      <c r="L524" s="804"/>
      <c r="M524" s="804"/>
      <c r="N524" s="804"/>
      <c r="O524" s="804"/>
      <c r="P524" s="804"/>
      <c r="Q524" s="804"/>
      <c r="R524" s="804"/>
      <c r="S524" s="804"/>
      <c r="T524" s="804"/>
      <c r="U524" s="804"/>
      <c r="V524" s="804"/>
      <c r="W524" s="804"/>
      <c r="X524" s="804"/>
      <c r="Y524" s="804"/>
      <c r="Z524" s="804"/>
      <c r="AA524" s="804"/>
    </row>
    <row r="525" spans="1:27" s="806" customFormat="1" ht="13.5" customHeight="1">
      <c r="A525" s="807"/>
      <c r="D525" s="805"/>
      <c r="E525" s="804"/>
      <c r="F525" s="804"/>
      <c r="G525" s="804"/>
      <c r="H525" s="804"/>
      <c r="I525" s="804"/>
      <c r="J525" s="804"/>
      <c r="K525" s="804"/>
      <c r="L525" s="804"/>
      <c r="M525" s="804"/>
      <c r="N525" s="804"/>
      <c r="O525" s="804"/>
      <c r="P525" s="804"/>
      <c r="Q525" s="804"/>
      <c r="R525" s="804"/>
      <c r="S525" s="804"/>
      <c r="T525" s="804"/>
      <c r="U525" s="804"/>
      <c r="V525" s="804"/>
      <c r="W525" s="804"/>
      <c r="X525" s="804"/>
      <c r="Y525" s="804"/>
      <c r="Z525" s="804"/>
      <c r="AA525" s="804"/>
    </row>
    <row r="526" spans="1:27" s="806" customFormat="1" ht="13.5" customHeight="1">
      <c r="A526" s="807"/>
      <c r="D526" s="805"/>
      <c r="E526" s="804"/>
      <c r="F526" s="804"/>
      <c r="G526" s="804"/>
      <c r="H526" s="804"/>
      <c r="I526" s="804"/>
      <c r="J526" s="804"/>
      <c r="K526" s="804"/>
      <c r="L526" s="804"/>
      <c r="M526" s="804"/>
      <c r="N526" s="804"/>
      <c r="O526" s="804"/>
      <c r="P526" s="804"/>
      <c r="Q526" s="804"/>
      <c r="R526" s="804"/>
      <c r="S526" s="804"/>
      <c r="T526" s="804"/>
      <c r="U526" s="804"/>
      <c r="V526" s="804"/>
      <c r="W526" s="804"/>
      <c r="X526" s="804"/>
      <c r="Y526" s="804"/>
      <c r="Z526" s="804"/>
      <c r="AA526" s="804"/>
    </row>
    <row r="527" spans="1:27" s="806" customFormat="1" ht="13.5" customHeight="1">
      <c r="A527" s="807"/>
      <c r="D527" s="805"/>
      <c r="E527" s="804"/>
      <c r="F527" s="804"/>
      <c r="G527" s="804"/>
      <c r="H527" s="804"/>
      <c r="I527" s="804"/>
      <c r="J527" s="804"/>
      <c r="K527" s="804"/>
      <c r="L527" s="804"/>
      <c r="M527" s="804"/>
      <c r="N527" s="804"/>
      <c r="O527" s="804"/>
      <c r="P527" s="804"/>
      <c r="Q527" s="804"/>
      <c r="R527" s="804"/>
      <c r="S527" s="804"/>
      <c r="T527" s="804"/>
      <c r="U527" s="804"/>
      <c r="V527" s="804"/>
      <c r="W527" s="804"/>
      <c r="X527" s="804"/>
      <c r="Y527" s="804"/>
      <c r="Z527" s="804"/>
      <c r="AA527" s="804"/>
    </row>
    <row r="528" spans="1:27" s="806" customFormat="1" ht="13.5" customHeight="1">
      <c r="A528" s="807"/>
      <c r="D528" s="805"/>
      <c r="E528" s="804"/>
      <c r="F528" s="804"/>
      <c r="G528" s="804"/>
      <c r="H528" s="804"/>
      <c r="I528" s="804"/>
      <c r="J528" s="804"/>
      <c r="K528" s="804"/>
      <c r="L528" s="804"/>
      <c r="M528" s="804"/>
      <c r="N528" s="804"/>
      <c r="O528" s="804"/>
      <c r="P528" s="804"/>
      <c r="Q528" s="804"/>
      <c r="R528" s="804"/>
      <c r="S528" s="804"/>
      <c r="T528" s="804"/>
      <c r="U528" s="804"/>
      <c r="V528" s="804"/>
      <c r="W528" s="804"/>
      <c r="X528" s="804"/>
      <c r="Y528" s="804"/>
      <c r="Z528" s="804"/>
      <c r="AA528" s="804"/>
    </row>
    <row r="529" spans="1:27" s="806" customFormat="1" ht="13.5" customHeight="1">
      <c r="A529" s="807"/>
      <c r="D529" s="805"/>
      <c r="E529" s="804"/>
      <c r="F529" s="804"/>
      <c r="G529" s="804"/>
      <c r="H529" s="804"/>
      <c r="I529" s="804"/>
      <c r="J529" s="804"/>
      <c r="K529" s="804"/>
      <c r="L529" s="804"/>
      <c r="M529" s="804"/>
      <c r="N529" s="804"/>
      <c r="O529" s="804"/>
      <c r="P529" s="804"/>
      <c r="Q529" s="804"/>
      <c r="R529" s="804"/>
      <c r="S529" s="804"/>
      <c r="T529" s="804"/>
      <c r="U529" s="804"/>
      <c r="V529" s="804"/>
      <c r="W529" s="804"/>
      <c r="X529" s="804"/>
      <c r="Y529" s="804"/>
      <c r="Z529" s="804"/>
      <c r="AA529" s="804"/>
    </row>
    <row r="530" spans="1:27" s="806" customFormat="1" ht="13.5" customHeight="1">
      <c r="A530" s="807"/>
      <c r="D530" s="805"/>
      <c r="E530" s="804"/>
      <c r="F530" s="804"/>
      <c r="G530" s="804"/>
      <c r="H530" s="804"/>
      <c r="I530" s="804"/>
      <c r="J530" s="804"/>
      <c r="K530" s="804"/>
      <c r="L530" s="804"/>
      <c r="M530" s="804"/>
      <c r="N530" s="804"/>
      <c r="O530" s="804"/>
      <c r="P530" s="804"/>
      <c r="Q530" s="804"/>
      <c r="R530" s="804"/>
      <c r="S530" s="804"/>
      <c r="T530" s="804"/>
      <c r="U530" s="804"/>
      <c r="V530" s="804"/>
      <c r="W530" s="804"/>
      <c r="X530" s="804"/>
      <c r="Y530" s="804"/>
      <c r="Z530" s="804"/>
      <c r="AA530" s="804"/>
    </row>
    <row r="531" spans="1:27" s="806" customFormat="1" ht="13.5" customHeight="1">
      <c r="A531" s="807"/>
      <c r="D531" s="805"/>
      <c r="E531" s="804"/>
      <c r="F531" s="804"/>
      <c r="G531" s="804"/>
      <c r="H531" s="804"/>
      <c r="I531" s="804"/>
      <c r="J531" s="804"/>
      <c r="K531" s="804"/>
      <c r="L531" s="804"/>
      <c r="M531" s="804"/>
      <c r="N531" s="804"/>
      <c r="O531" s="804"/>
      <c r="P531" s="804"/>
      <c r="Q531" s="804"/>
      <c r="R531" s="804"/>
      <c r="S531" s="804"/>
      <c r="T531" s="804"/>
      <c r="U531" s="804"/>
      <c r="V531" s="804"/>
      <c r="W531" s="804"/>
      <c r="X531" s="804"/>
      <c r="Y531" s="804"/>
      <c r="Z531" s="804"/>
      <c r="AA531" s="804"/>
    </row>
    <row r="532" spans="1:27" s="806" customFormat="1" ht="13.5" customHeight="1">
      <c r="A532" s="807"/>
      <c r="D532" s="805"/>
      <c r="E532" s="804"/>
      <c r="F532" s="804"/>
      <c r="G532" s="804"/>
      <c r="H532" s="804"/>
      <c r="I532" s="804"/>
      <c r="J532" s="804"/>
      <c r="K532" s="804"/>
      <c r="L532" s="804"/>
      <c r="M532" s="804"/>
      <c r="N532" s="804"/>
      <c r="O532" s="804"/>
      <c r="P532" s="804"/>
      <c r="Q532" s="804"/>
      <c r="R532" s="804"/>
      <c r="S532" s="804"/>
      <c r="T532" s="804"/>
      <c r="U532" s="804"/>
      <c r="V532" s="804"/>
      <c r="W532" s="804"/>
      <c r="X532" s="804"/>
      <c r="Y532" s="804"/>
      <c r="Z532" s="804"/>
      <c r="AA532" s="804"/>
    </row>
    <row r="533" spans="1:27" s="806" customFormat="1" ht="13.5" customHeight="1">
      <c r="A533" s="807"/>
      <c r="D533" s="805"/>
      <c r="E533" s="804"/>
      <c r="F533" s="804"/>
      <c r="G533" s="804"/>
      <c r="H533" s="804"/>
      <c r="I533" s="804"/>
      <c r="J533" s="804"/>
      <c r="K533" s="804"/>
      <c r="L533" s="804"/>
      <c r="M533" s="804"/>
      <c r="N533" s="804"/>
      <c r="O533" s="804"/>
      <c r="P533" s="804"/>
      <c r="Q533" s="804"/>
      <c r="R533" s="804"/>
      <c r="S533" s="804"/>
      <c r="T533" s="804"/>
      <c r="U533" s="804"/>
      <c r="V533" s="804"/>
      <c r="W533" s="804"/>
      <c r="X533" s="804"/>
      <c r="Y533" s="804"/>
      <c r="Z533" s="804"/>
      <c r="AA533" s="804"/>
    </row>
    <row r="534" spans="1:27" s="806" customFormat="1" ht="13.5" customHeight="1">
      <c r="A534" s="807"/>
      <c r="D534" s="805"/>
      <c r="E534" s="804"/>
      <c r="F534" s="804"/>
      <c r="G534" s="804"/>
      <c r="H534" s="804"/>
      <c r="I534" s="804"/>
      <c r="J534" s="804"/>
      <c r="K534" s="804"/>
      <c r="L534" s="804"/>
      <c r="M534" s="804"/>
      <c r="N534" s="804"/>
      <c r="O534" s="804"/>
      <c r="P534" s="804"/>
      <c r="Q534" s="804"/>
      <c r="R534" s="804"/>
      <c r="S534" s="804"/>
      <c r="T534" s="804"/>
      <c r="U534" s="804"/>
      <c r="V534" s="804"/>
      <c r="W534" s="804"/>
      <c r="X534" s="804"/>
      <c r="Y534" s="804"/>
      <c r="Z534" s="804"/>
      <c r="AA534" s="804"/>
    </row>
    <row r="535" spans="1:27" s="806" customFormat="1" ht="13.5" customHeight="1">
      <c r="A535" s="807"/>
      <c r="D535" s="805"/>
      <c r="E535" s="804"/>
      <c r="F535" s="804"/>
      <c r="G535" s="804"/>
      <c r="H535" s="804"/>
      <c r="I535" s="804"/>
      <c r="J535" s="804"/>
      <c r="K535" s="804"/>
      <c r="L535" s="804"/>
      <c r="M535" s="804"/>
      <c r="N535" s="804"/>
      <c r="O535" s="804"/>
      <c r="P535" s="804"/>
      <c r="Q535" s="804"/>
      <c r="R535" s="804"/>
      <c r="S535" s="804"/>
      <c r="T535" s="804"/>
      <c r="U535" s="804"/>
      <c r="V535" s="804"/>
      <c r="W535" s="804"/>
      <c r="X535" s="804"/>
      <c r="Y535" s="804"/>
      <c r="Z535" s="804"/>
      <c r="AA535" s="804"/>
    </row>
    <row r="536" spans="1:27" s="806" customFormat="1" ht="13.5" customHeight="1">
      <c r="A536" s="807"/>
      <c r="D536" s="805"/>
      <c r="E536" s="804"/>
      <c r="F536" s="804"/>
      <c r="G536" s="804"/>
      <c r="H536" s="804"/>
      <c r="I536" s="804"/>
      <c r="J536" s="804"/>
      <c r="K536" s="804"/>
      <c r="L536" s="804"/>
      <c r="M536" s="804"/>
      <c r="N536" s="804"/>
      <c r="O536" s="804"/>
      <c r="P536" s="804"/>
      <c r="Q536" s="804"/>
      <c r="R536" s="804"/>
      <c r="S536" s="804"/>
      <c r="T536" s="804"/>
      <c r="U536" s="804"/>
      <c r="V536" s="804"/>
      <c r="W536" s="804"/>
      <c r="X536" s="804"/>
      <c r="Y536" s="804"/>
      <c r="Z536" s="804"/>
      <c r="AA536" s="804"/>
    </row>
    <row r="537" spans="1:27" s="806" customFormat="1" ht="13.5" customHeight="1">
      <c r="A537" s="807"/>
      <c r="D537" s="805"/>
      <c r="E537" s="804"/>
      <c r="F537" s="804"/>
      <c r="G537" s="804"/>
      <c r="H537" s="804"/>
      <c r="I537" s="804"/>
      <c r="J537" s="804"/>
      <c r="K537" s="804"/>
      <c r="L537" s="804"/>
      <c r="M537" s="804"/>
      <c r="N537" s="804"/>
      <c r="O537" s="804"/>
      <c r="P537" s="804"/>
      <c r="Q537" s="804"/>
      <c r="R537" s="804"/>
      <c r="S537" s="804"/>
      <c r="T537" s="804"/>
      <c r="U537" s="804"/>
      <c r="V537" s="804"/>
      <c r="W537" s="804"/>
      <c r="X537" s="804"/>
      <c r="Y537" s="804"/>
      <c r="Z537" s="804"/>
      <c r="AA537" s="804"/>
    </row>
    <row r="538" spans="1:27" s="806" customFormat="1" ht="13.5" customHeight="1">
      <c r="A538" s="807"/>
      <c r="D538" s="805"/>
      <c r="E538" s="804"/>
      <c r="F538" s="804"/>
      <c r="G538" s="804"/>
      <c r="H538" s="804"/>
      <c r="I538" s="804"/>
      <c r="J538" s="804"/>
      <c r="K538" s="804"/>
      <c r="L538" s="804"/>
      <c r="M538" s="804"/>
      <c r="N538" s="804"/>
      <c r="O538" s="804"/>
      <c r="P538" s="804"/>
      <c r="Q538" s="804"/>
      <c r="R538" s="804"/>
      <c r="S538" s="804"/>
      <c r="T538" s="804"/>
      <c r="U538" s="804"/>
      <c r="V538" s="804"/>
      <c r="W538" s="804"/>
      <c r="X538" s="804"/>
      <c r="Y538" s="804"/>
      <c r="Z538" s="804"/>
      <c r="AA538" s="804"/>
    </row>
    <row r="539" spans="1:27" s="806" customFormat="1" ht="13.5" customHeight="1">
      <c r="A539" s="807"/>
      <c r="D539" s="805"/>
      <c r="E539" s="804"/>
      <c r="F539" s="804"/>
      <c r="G539" s="804"/>
      <c r="H539" s="804"/>
      <c r="I539" s="804"/>
      <c r="J539" s="804"/>
      <c r="K539" s="804"/>
      <c r="L539" s="804"/>
      <c r="M539" s="804"/>
      <c r="N539" s="804"/>
      <c r="O539" s="804"/>
      <c r="P539" s="804"/>
      <c r="Q539" s="804"/>
      <c r="R539" s="804"/>
      <c r="S539" s="804"/>
      <c r="T539" s="804"/>
      <c r="U539" s="804"/>
      <c r="V539" s="804"/>
      <c r="W539" s="804"/>
      <c r="X539" s="804"/>
      <c r="Y539" s="804"/>
      <c r="Z539" s="804"/>
      <c r="AA539" s="804"/>
    </row>
    <row r="540" spans="1:27" s="806" customFormat="1" ht="13.5" customHeight="1">
      <c r="A540" s="807"/>
      <c r="D540" s="805"/>
      <c r="E540" s="804"/>
      <c r="F540" s="804"/>
      <c r="G540" s="804"/>
      <c r="H540" s="804"/>
      <c r="I540" s="804"/>
      <c r="J540" s="804"/>
      <c r="K540" s="804"/>
      <c r="L540" s="804"/>
      <c r="M540" s="804"/>
      <c r="N540" s="804"/>
      <c r="O540" s="804"/>
      <c r="P540" s="804"/>
      <c r="Q540" s="804"/>
      <c r="R540" s="804"/>
      <c r="S540" s="804"/>
      <c r="T540" s="804"/>
      <c r="U540" s="804"/>
      <c r="V540" s="804"/>
      <c r="W540" s="804"/>
      <c r="X540" s="804"/>
      <c r="Y540" s="804"/>
      <c r="Z540" s="804"/>
      <c r="AA540" s="804"/>
    </row>
    <row r="541" spans="1:27" s="806" customFormat="1" ht="13.5" customHeight="1">
      <c r="A541" s="807"/>
      <c r="D541" s="805"/>
      <c r="E541" s="804"/>
      <c r="F541" s="804"/>
      <c r="G541" s="804"/>
      <c r="H541" s="804"/>
      <c r="I541" s="804"/>
      <c r="J541" s="804"/>
      <c r="K541" s="804"/>
      <c r="L541" s="804"/>
      <c r="M541" s="804"/>
      <c r="N541" s="804"/>
      <c r="O541" s="804"/>
      <c r="P541" s="804"/>
      <c r="Q541" s="804"/>
      <c r="R541" s="804"/>
      <c r="S541" s="804"/>
      <c r="T541" s="804"/>
      <c r="U541" s="804"/>
      <c r="V541" s="804"/>
      <c r="W541" s="804"/>
      <c r="X541" s="804"/>
      <c r="Y541" s="804"/>
      <c r="Z541" s="804"/>
      <c r="AA541" s="804"/>
    </row>
    <row r="542" spans="1:27" s="806" customFormat="1" ht="13.5" customHeight="1">
      <c r="A542" s="807"/>
      <c r="D542" s="805"/>
      <c r="E542" s="804"/>
      <c r="F542" s="804"/>
      <c r="G542" s="804"/>
      <c r="H542" s="804"/>
      <c r="I542" s="804"/>
      <c r="J542" s="804"/>
      <c r="K542" s="804"/>
      <c r="L542" s="804"/>
      <c r="M542" s="804"/>
      <c r="N542" s="804"/>
      <c r="O542" s="804"/>
      <c r="P542" s="804"/>
      <c r="Q542" s="804"/>
      <c r="R542" s="804"/>
      <c r="S542" s="804"/>
      <c r="T542" s="804"/>
      <c r="U542" s="804"/>
      <c r="V542" s="804"/>
      <c r="W542" s="804"/>
      <c r="X542" s="804"/>
      <c r="Y542" s="804"/>
      <c r="Z542" s="804"/>
      <c r="AA542" s="804"/>
    </row>
    <row r="543" spans="1:27" s="806" customFormat="1" ht="13.5" customHeight="1">
      <c r="A543" s="807"/>
      <c r="D543" s="805"/>
      <c r="E543" s="804"/>
      <c r="F543" s="804"/>
      <c r="G543" s="804"/>
      <c r="H543" s="804"/>
      <c r="I543" s="804"/>
      <c r="J543" s="804"/>
      <c r="K543" s="804"/>
      <c r="L543" s="804"/>
      <c r="M543" s="804"/>
      <c r="N543" s="804"/>
      <c r="O543" s="804"/>
      <c r="P543" s="804"/>
      <c r="Q543" s="804"/>
      <c r="R543" s="804"/>
      <c r="S543" s="804"/>
      <c r="T543" s="804"/>
      <c r="U543" s="804"/>
      <c r="V543" s="804"/>
      <c r="W543" s="804"/>
      <c r="X543" s="804"/>
      <c r="Y543" s="804"/>
      <c r="Z543" s="804"/>
      <c r="AA543" s="804"/>
    </row>
    <row r="544" spans="1:27" s="806" customFormat="1" ht="13.5" customHeight="1">
      <c r="A544" s="807"/>
      <c r="D544" s="805"/>
      <c r="E544" s="804"/>
      <c r="F544" s="804"/>
      <c r="G544" s="804"/>
      <c r="H544" s="804"/>
      <c r="I544" s="804"/>
      <c r="J544" s="804"/>
      <c r="K544" s="804"/>
      <c r="L544" s="804"/>
      <c r="M544" s="804"/>
      <c r="N544" s="804"/>
      <c r="O544" s="804"/>
      <c r="P544" s="804"/>
      <c r="Q544" s="804"/>
      <c r="R544" s="804"/>
      <c r="S544" s="804"/>
      <c r="T544" s="804"/>
      <c r="U544" s="804"/>
      <c r="V544" s="804"/>
      <c r="W544" s="804"/>
      <c r="X544" s="804"/>
      <c r="Y544" s="804"/>
      <c r="Z544" s="804"/>
      <c r="AA544" s="804"/>
    </row>
    <row r="545" spans="1:27" s="806" customFormat="1" ht="13.5" customHeight="1">
      <c r="A545" s="807"/>
      <c r="D545" s="805"/>
      <c r="E545" s="804"/>
      <c r="F545" s="804"/>
      <c r="G545" s="804"/>
      <c r="H545" s="804"/>
      <c r="I545" s="804"/>
      <c r="J545" s="804"/>
      <c r="K545" s="804"/>
      <c r="L545" s="804"/>
      <c r="M545" s="804"/>
      <c r="N545" s="804"/>
      <c r="O545" s="804"/>
      <c r="P545" s="804"/>
      <c r="Q545" s="804"/>
      <c r="R545" s="804"/>
      <c r="S545" s="804"/>
      <c r="T545" s="804"/>
      <c r="U545" s="804"/>
      <c r="V545" s="804"/>
      <c r="W545" s="804"/>
      <c r="X545" s="804"/>
      <c r="Y545" s="804"/>
      <c r="Z545" s="804"/>
      <c r="AA545" s="804"/>
    </row>
    <row r="546" spans="1:27" s="806" customFormat="1" ht="13.5" customHeight="1">
      <c r="A546" s="807"/>
      <c r="D546" s="805"/>
      <c r="E546" s="804"/>
      <c r="F546" s="804"/>
      <c r="G546" s="804"/>
      <c r="H546" s="804"/>
      <c r="I546" s="804"/>
      <c r="J546" s="804"/>
      <c r="K546" s="804"/>
      <c r="L546" s="804"/>
      <c r="M546" s="804"/>
      <c r="N546" s="804"/>
      <c r="O546" s="804"/>
      <c r="P546" s="804"/>
      <c r="Q546" s="804"/>
      <c r="R546" s="804"/>
      <c r="S546" s="804"/>
      <c r="T546" s="804"/>
      <c r="U546" s="804"/>
      <c r="V546" s="804"/>
      <c r="W546" s="804"/>
      <c r="X546" s="804"/>
      <c r="Y546" s="804"/>
      <c r="Z546" s="804"/>
      <c r="AA546" s="804"/>
    </row>
    <row r="547" spans="1:27" s="806" customFormat="1" ht="13.5" customHeight="1">
      <c r="A547" s="807"/>
      <c r="D547" s="805"/>
      <c r="E547" s="804"/>
      <c r="F547" s="804"/>
      <c r="G547" s="804"/>
      <c r="H547" s="804"/>
      <c r="I547" s="804"/>
      <c r="J547" s="804"/>
      <c r="K547" s="804"/>
      <c r="L547" s="804"/>
      <c r="M547" s="804"/>
      <c r="N547" s="804"/>
      <c r="O547" s="804"/>
      <c r="P547" s="804"/>
      <c r="Q547" s="804"/>
      <c r="R547" s="804"/>
      <c r="S547" s="804"/>
      <c r="T547" s="804"/>
      <c r="U547" s="804"/>
      <c r="V547" s="804"/>
      <c r="W547" s="804"/>
      <c r="X547" s="804"/>
      <c r="Y547" s="804"/>
      <c r="Z547" s="804"/>
      <c r="AA547" s="804"/>
    </row>
    <row r="548" spans="1:27" s="806" customFormat="1" ht="13.5" customHeight="1">
      <c r="A548" s="807"/>
      <c r="D548" s="805"/>
      <c r="E548" s="804"/>
      <c r="F548" s="804"/>
      <c r="G548" s="804"/>
      <c r="H548" s="804"/>
      <c r="I548" s="804"/>
      <c r="J548" s="804"/>
      <c r="K548" s="804"/>
      <c r="L548" s="804"/>
      <c r="M548" s="804"/>
      <c r="N548" s="804"/>
      <c r="O548" s="804"/>
      <c r="P548" s="804"/>
      <c r="Q548" s="804"/>
      <c r="R548" s="804"/>
      <c r="S548" s="804"/>
      <c r="T548" s="804"/>
      <c r="U548" s="804"/>
      <c r="V548" s="804"/>
      <c r="W548" s="804"/>
      <c r="X548" s="804"/>
      <c r="Y548" s="804"/>
      <c r="Z548" s="804"/>
      <c r="AA548" s="804"/>
    </row>
    <row r="549" spans="1:27" s="806" customFormat="1" ht="13.5" customHeight="1">
      <c r="A549" s="807"/>
      <c r="D549" s="805"/>
      <c r="E549" s="804"/>
      <c r="F549" s="804"/>
      <c r="G549" s="804"/>
      <c r="H549" s="804"/>
      <c r="I549" s="804"/>
      <c r="J549" s="804"/>
      <c r="K549" s="804"/>
      <c r="L549" s="804"/>
      <c r="M549" s="804"/>
      <c r="N549" s="804"/>
      <c r="O549" s="804"/>
      <c r="P549" s="804"/>
      <c r="Q549" s="804"/>
      <c r="R549" s="804"/>
      <c r="S549" s="804"/>
      <c r="T549" s="804"/>
      <c r="U549" s="804"/>
      <c r="V549" s="804"/>
      <c r="W549" s="804"/>
      <c r="X549" s="804"/>
      <c r="Y549" s="804"/>
      <c r="Z549" s="804"/>
      <c r="AA549" s="804"/>
    </row>
    <row r="550" spans="1:27" s="806" customFormat="1" ht="13.5" customHeight="1">
      <c r="A550" s="807"/>
      <c r="D550" s="805"/>
      <c r="E550" s="804"/>
      <c r="F550" s="804"/>
      <c r="G550" s="804"/>
      <c r="H550" s="804"/>
      <c r="I550" s="804"/>
      <c r="J550" s="804"/>
      <c r="K550" s="804"/>
      <c r="L550" s="804"/>
      <c r="M550" s="804"/>
      <c r="N550" s="804"/>
      <c r="O550" s="804"/>
      <c r="P550" s="804"/>
      <c r="Q550" s="804"/>
      <c r="R550" s="804"/>
      <c r="S550" s="804"/>
      <c r="T550" s="804"/>
      <c r="U550" s="804"/>
      <c r="V550" s="804"/>
      <c r="W550" s="804"/>
      <c r="X550" s="804"/>
      <c r="Y550" s="804"/>
      <c r="Z550" s="804"/>
      <c r="AA550" s="804"/>
    </row>
    <row r="551" spans="1:27" s="806" customFormat="1" ht="13.5" customHeight="1">
      <c r="A551" s="807"/>
      <c r="D551" s="805"/>
      <c r="E551" s="804"/>
      <c r="F551" s="804"/>
      <c r="G551" s="804"/>
      <c r="H551" s="804"/>
      <c r="I551" s="804"/>
      <c r="J551" s="804"/>
      <c r="K551" s="804"/>
      <c r="L551" s="804"/>
      <c r="M551" s="804"/>
      <c r="N551" s="804"/>
      <c r="O551" s="804"/>
      <c r="P551" s="804"/>
      <c r="Q551" s="804"/>
      <c r="R551" s="804"/>
      <c r="S551" s="804"/>
      <c r="T551" s="804"/>
      <c r="U551" s="804"/>
      <c r="V551" s="804"/>
      <c r="W551" s="804"/>
      <c r="X551" s="804"/>
      <c r="Y551" s="804"/>
      <c r="Z551" s="804"/>
      <c r="AA551" s="804"/>
    </row>
    <row r="552" spans="1:27" s="806" customFormat="1" ht="13.5" customHeight="1">
      <c r="A552" s="807"/>
      <c r="D552" s="805"/>
      <c r="E552" s="804"/>
      <c r="F552" s="804"/>
      <c r="G552" s="804"/>
      <c r="H552" s="804"/>
      <c r="I552" s="804"/>
      <c r="J552" s="804"/>
      <c r="K552" s="804"/>
      <c r="L552" s="804"/>
      <c r="M552" s="804"/>
      <c r="N552" s="804"/>
      <c r="O552" s="804"/>
      <c r="P552" s="804"/>
      <c r="Q552" s="804"/>
      <c r="R552" s="804"/>
      <c r="S552" s="804"/>
      <c r="T552" s="804"/>
      <c r="U552" s="804"/>
      <c r="V552" s="804"/>
      <c r="W552" s="804"/>
      <c r="X552" s="804"/>
      <c r="Y552" s="804"/>
      <c r="Z552" s="804"/>
      <c r="AA552" s="804"/>
    </row>
    <row r="553" spans="1:27" s="806" customFormat="1" ht="13.5" customHeight="1">
      <c r="A553" s="807"/>
      <c r="D553" s="805"/>
      <c r="E553" s="804"/>
      <c r="F553" s="804"/>
      <c r="G553" s="804"/>
      <c r="H553" s="804"/>
      <c r="I553" s="804"/>
      <c r="J553" s="804"/>
      <c r="K553" s="804"/>
      <c r="L553" s="804"/>
      <c r="M553" s="804"/>
      <c r="N553" s="804"/>
      <c r="O553" s="804"/>
      <c r="P553" s="804"/>
      <c r="Q553" s="804"/>
      <c r="R553" s="804"/>
      <c r="S553" s="804"/>
      <c r="T553" s="804"/>
      <c r="U553" s="804"/>
      <c r="V553" s="804"/>
      <c r="W553" s="804"/>
      <c r="X553" s="804"/>
      <c r="Y553" s="804"/>
      <c r="Z553" s="804"/>
      <c r="AA553" s="804"/>
    </row>
    <row r="554" spans="1:27" s="806" customFormat="1" ht="13.5" customHeight="1">
      <c r="A554" s="807"/>
      <c r="D554" s="805"/>
      <c r="E554" s="804"/>
      <c r="F554" s="804"/>
      <c r="G554" s="804"/>
      <c r="H554" s="804"/>
      <c r="I554" s="804"/>
      <c r="J554" s="804"/>
      <c r="K554" s="804"/>
      <c r="L554" s="804"/>
      <c r="M554" s="804"/>
      <c r="N554" s="804"/>
      <c r="O554" s="804"/>
      <c r="P554" s="804"/>
      <c r="Q554" s="804"/>
      <c r="R554" s="804"/>
      <c r="S554" s="804"/>
      <c r="T554" s="804"/>
      <c r="U554" s="804"/>
      <c r="V554" s="804"/>
      <c r="W554" s="804"/>
      <c r="X554" s="804"/>
      <c r="Y554" s="804"/>
      <c r="Z554" s="804"/>
      <c r="AA554" s="804"/>
    </row>
    <row r="555" spans="1:27" s="806" customFormat="1" ht="13.5" customHeight="1">
      <c r="A555" s="807"/>
      <c r="D555" s="805"/>
      <c r="E555" s="804"/>
      <c r="F555" s="804"/>
      <c r="G555" s="804"/>
      <c r="H555" s="804"/>
      <c r="I555" s="804"/>
      <c r="J555" s="804"/>
      <c r="K555" s="804"/>
      <c r="L555" s="804"/>
      <c r="M555" s="804"/>
      <c r="N555" s="804"/>
      <c r="O555" s="804"/>
      <c r="P555" s="804"/>
      <c r="Q555" s="804"/>
      <c r="R555" s="804"/>
      <c r="S555" s="804"/>
      <c r="T555" s="804"/>
      <c r="U555" s="804"/>
      <c r="V555" s="804"/>
      <c r="W555" s="804"/>
      <c r="X555" s="804"/>
      <c r="Y555" s="804"/>
      <c r="Z555" s="804"/>
      <c r="AA555" s="804"/>
    </row>
    <row r="556" spans="1:27" s="806" customFormat="1" ht="13.5" customHeight="1">
      <c r="A556" s="807"/>
      <c r="D556" s="805"/>
      <c r="E556" s="804"/>
      <c r="F556" s="804"/>
      <c r="G556" s="804"/>
      <c r="H556" s="804"/>
      <c r="I556" s="804"/>
      <c r="J556" s="804"/>
      <c r="K556" s="804"/>
      <c r="L556" s="804"/>
      <c r="M556" s="804"/>
      <c r="N556" s="804"/>
      <c r="O556" s="804"/>
      <c r="P556" s="804"/>
      <c r="Q556" s="804"/>
      <c r="R556" s="804"/>
      <c r="S556" s="804"/>
      <c r="T556" s="804"/>
      <c r="U556" s="804"/>
      <c r="V556" s="804"/>
      <c r="W556" s="804"/>
      <c r="X556" s="804"/>
      <c r="Y556" s="804"/>
      <c r="Z556" s="804"/>
      <c r="AA556" s="804"/>
    </row>
    <row r="557" spans="1:27" s="806" customFormat="1" ht="13.5" customHeight="1">
      <c r="A557" s="807"/>
      <c r="D557" s="805"/>
      <c r="E557" s="804"/>
      <c r="F557" s="804"/>
      <c r="G557" s="804"/>
      <c r="H557" s="804"/>
      <c r="I557" s="804"/>
      <c r="J557" s="804"/>
      <c r="K557" s="804"/>
      <c r="L557" s="804"/>
      <c r="M557" s="804"/>
      <c r="N557" s="804"/>
      <c r="O557" s="804"/>
      <c r="P557" s="804"/>
      <c r="Q557" s="804"/>
      <c r="R557" s="804"/>
      <c r="S557" s="804"/>
      <c r="T557" s="804"/>
      <c r="U557" s="804"/>
      <c r="V557" s="804"/>
      <c r="W557" s="804"/>
      <c r="X557" s="804"/>
      <c r="Y557" s="804"/>
      <c r="Z557" s="804"/>
      <c r="AA557" s="804"/>
    </row>
    <row r="558" spans="1:27" s="806" customFormat="1" ht="13.5" customHeight="1">
      <c r="A558" s="807"/>
      <c r="D558" s="805"/>
      <c r="E558" s="804"/>
      <c r="F558" s="804"/>
      <c r="G558" s="804"/>
      <c r="H558" s="804"/>
      <c r="I558" s="804"/>
      <c r="J558" s="804"/>
      <c r="K558" s="804"/>
      <c r="L558" s="804"/>
      <c r="M558" s="804"/>
      <c r="N558" s="804"/>
      <c r="O558" s="804"/>
      <c r="P558" s="804"/>
      <c r="Q558" s="804"/>
      <c r="R558" s="804"/>
      <c r="S558" s="804"/>
      <c r="T558" s="804"/>
      <c r="U558" s="804"/>
      <c r="V558" s="804"/>
      <c r="W558" s="804"/>
      <c r="X558" s="804"/>
      <c r="Y558" s="804"/>
      <c r="Z558" s="804"/>
      <c r="AA558" s="804"/>
    </row>
    <row r="559" spans="1:27" s="806" customFormat="1" ht="13.5" customHeight="1">
      <c r="A559" s="807"/>
      <c r="D559" s="805"/>
      <c r="E559" s="804"/>
      <c r="F559" s="804"/>
      <c r="G559" s="804"/>
      <c r="H559" s="804"/>
      <c r="I559" s="804"/>
      <c r="J559" s="804"/>
      <c r="K559" s="804"/>
      <c r="L559" s="804"/>
      <c r="M559" s="804"/>
      <c r="N559" s="804"/>
      <c r="O559" s="804"/>
      <c r="P559" s="804"/>
      <c r="Q559" s="804"/>
      <c r="R559" s="804"/>
      <c r="S559" s="804"/>
      <c r="T559" s="804"/>
      <c r="U559" s="804"/>
      <c r="V559" s="804"/>
      <c r="W559" s="804"/>
      <c r="X559" s="804"/>
      <c r="Y559" s="804"/>
      <c r="Z559" s="804"/>
      <c r="AA559" s="804"/>
    </row>
    <row r="560" spans="1:27" s="806" customFormat="1" ht="13.5" customHeight="1">
      <c r="A560" s="807"/>
      <c r="D560" s="805"/>
      <c r="E560" s="804"/>
      <c r="F560" s="804"/>
      <c r="G560" s="804"/>
      <c r="H560" s="804"/>
      <c r="I560" s="804"/>
      <c r="J560" s="804"/>
      <c r="K560" s="804"/>
      <c r="L560" s="804"/>
      <c r="M560" s="804"/>
      <c r="N560" s="804"/>
      <c r="O560" s="804"/>
      <c r="P560" s="804"/>
      <c r="Q560" s="804"/>
      <c r="R560" s="804"/>
      <c r="S560" s="804"/>
      <c r="T560" s="804"/>
      <c r="U560" s="804"/>
      <c r="V560" s="804"/>
      <c r="W560" s="804"/>
      <c r="X560" s="804"/>
      <c r="Y560" s="804"/>
      <c r="Z560" s="804"/>
      <c r="AA560" s="804"/>
    </row>
    <row r="561" spans="1:27" s="806" customFormat="1" ht="13.5" customHeight="1">
      <c r="A561" s="807"/>
      <c r="D561" s="805"/>
      <c r="E561" s="804"/>
      <c r="F561" s="804"/>
      <c r="G561" s="804"/>
      <c r="H561" s="804"/>
      <c r="I561" s="804"/>
      <c r="J561" s="804"/>
      <c r="K561" s="804"/>
      <c r="L561" s="804"/>
      <c r="M561" s="804"/>
      <c r="N561" s="804"/>
      <c r="O561" s="804"/>
      <c r="P561" s="804"/>
      <c r="Q561" s="804"/>
      <c r="R561" s="804"/>
      <c r="S561" s="804"/>
      <c r="T561" s="804"/>
      <c r="U561" s="804"/>
      <c r="V561" s="804"/>
      <c r="W561" s="804"/>
      <c r="X561" s="804"/>
      <c r="Y561" s="804"/>
      <c r="Z561" s="804"/>
      <c r="AA561" s="804"/>
    </row>
    <row r="562" spans="1:27" s="806" customFormat="1" ht="13.5" customHeight="1">
      <c r="A562" s="807"/>
      <c r="D562" s="805"/>
      <c r="E562" s="804"/>
      <c r="F562" s="804"/>
      <c r="G562" s="804"/>
      <c r="H562" s="804"/>
      <c r="I562" s="804"/>
      <c r="J562" s="804"/>
      <c r="K562" s="804"/>
      <c r="L562" s="804"/>
      <c r="M562" s="804"/>
      <c r="N562" s="804"/>
      <c r="O562" s="804"/>
      <c r="P562" s="804"/>
      <c r="Q562" s="804"/>
      <c r="R562" s="804"/>
      <c r="S562" s="804"/>
      <c r="T562" s="804"/>
      <c r="U562" s="804"/>
      <c r="V562" s="804"/>
      <c r="W562" s="804"/>
      <c r="X562" s="804"/>
      <c r="Y562" s="804"/>
      <c r="Z562" s="804"/>
      <c r="AA562" s="804"/>
    </row>
    <row r="563" spans="1:27" s="806" customFormat="1" ht="13.5" customHeight="1">
      <c r="A563" s="807"/>
      <c r="D563" s="805"/>
      <c r="E563" s="804"/>
      <c r="F563" s="804"/>
      <c r="G563" s="804"/>
      <c r="H563" s="804"/>
      <c r="I563" s="804"/>
      <c r="J563" s="804"/>
      <c r="K563" s="804"/>
      <c r="L563" s="804"/>
      <c r="M563" s="804"/>
      <c r="N563" s="804"/>
      <c r="O563" s="804"/>
      <c r="P563" s="804"/>
      <c r="Q563" s="804"/>
      <c r="R563" s="804"/>
      <c r="S563" s="804"/>
      <c r="T563" s="804"/>
      <c r="U563" s="804"/>
      <c r="V563" s="804"/>
      <c r="W563" s="804"/>
      <c r="X563" s="804"/>
      <c r="Y563" s="804"/>
      <c r="Z563" s="804"/>
      <c r="AA563" s="804"/>
    </row>
    <row r="564" spans="1:27" s="806" customFormat="1" ht="13.5" customHeight="1">
      <c r="A564" s="807"/>
      <c r="D564" s="805"/>
      <c r="E564" s="804"/>
      <c r="F564" s="804"/>
      <c r="G564" s="804"/>
      <c r="H564" s="804"/>
      <c r="I564" s="804"/>
      <c r="J564" s="804"/>
      <c r="K564" s="804"/>
      <c r="L564" s="804"/>
      <c r="M564" s="804"/>
      <c r="N564" s="804"/>
      <c r="O564" s="804"/>
      <c r="P564" s="804"/>
      <c r="Q564" s="804"/>
      <c r="R564" s="804"/>
      <c r="S564" s="804"/>
      <c r="T564" s="804"/>
      <c r="U564" s="804"/>
      <c r="V564" s="804"/>
      <c r="W564" s="804"/>
      <c r="X564" s="804"/>
      <c r="Y564" s="804"/>
      <c r="Z564" s="804"/>
      <c r="AA564" s="804"/>
    </row>
    <row r="565" spans="1:27" s="806" customFormat="1" ht="13.5" customHeight="1">
      <c r="A565" s="807"/>
      <c r="D565" s="805"/>
      <c r="E565" s="804"/>
      <c r="F565" s="804"/>
      <c r="G565" s="804"/>
      <c r="H565" s="804"/>
      <c r="I565" s="804"/>
      <c r="J565" s="804"/>
      <c r="K565" s="804"/>
      <c r="L565" s="804"/>
      <c r="M565" s="804"/>
      <c r="N565" s="804"/>
      <c r="O565" s="804"/>
      <c r="P565" s="804"/>
      <c r="Q565" s="804"/>
      <c r="R565" s="804"/>
      <c r="S565" s="804"/>
      <c r="T565" s="804"/>
      <c r="U565" s="804"/>
      <c r="V565" s="804"/>
      <c r="W565" s="804"/>
      <c r="X565" s="804"/>
      <c r="Y565" s="804"/>
      <c r="Z565" s="804"/>
      <c r="AA565" s="804"/>
    </row>
    <row r="566" spans="1:27" s="806" customFormat="1" ht="13.5" customHeight="1">
      <c r="A566" s="807"/>
      <c r="D566" s="805"/>
      <c r="E566" s="804"/>
      <c r="F566" s="804"/>
      <c r="G566" s="804"/>
      <c r="H566" s="804"/>
      <c r="I566" s="804"/>
      <c r="J566" s="804"/>
      <c r="K566" s="804"/>
      <c r="L566" s="804"/>
      <c r="M566" s="804"/>
      <c r="N566" s="804"/>
      <c r="O566" s="804"/>
      <c r="P566" s="804"/>
      <c r="Q566" s="804"/>
      <c r="R566" s="804"/>
      <c r="S566" s="804"/>
      <c r="T566" s="804"/>
      <c r="U566" s="804"/>
      <c r="V566" s="804"/>
      <c r="W566" s="804"/>
      <c r="X566" s="804"/>
      <c r="Y566" s="804"/>
      <c r="Z566" s="804"/>
      <c r="AA566" s="804"/>
    </row>
    <row r="567" spans="1:27" s="806" customFormat="1" ht="13.5" customHeight="1">
      <c r="A567" s="807"/>
      <c r="D567" s="805"/>
      <c r="E567" s="804"/>
      <c r="F567" s="804"/>
      <c r="G567" s="804"/>
      <c r="H567" s="804"/>
      <c r="I567" s="804"/>
      <c r="J567" s="804"/>
      <c r="K567" s="804"/>
      <c r="L567" s="804"/>
      <c r="M567" s="804"/>
      <c r="N567" s="804"/>
      <c r="O567" s="804"/>
      <c r="P567" s="804"/>
      <c r="Q567" s="804"/>
      <c r="R567" s="804"/>
      <c r="S567" s="804"/>
      <c r="T567" s="804"/>
      <c r="U567" s="804"/>
      <c r="V567" s="804"/>
      <c r="W567" s="804"/>
      <c r="X567" s="804"/>
      <c r="Y567" s="804"/>
      <c r="Z567" s="804"/>
      <c r="AA567" s="804"/>
    </row>
    <row r="568" spans="1:27" s="806" customFormat="1" ht="13.5" customHeight="1">
      <c r="A568" s="807"/>
      <c r="D568" s="805"/>
      <c r="E568" s="804"/>
      <c r="F568" s="804"/>
      <c r="G568" s="804"/>
      <c r="H568" s="804"/>
      <c r="I568" s="804"/>
      <c r="J568" s="804"/>
      <c r="K568" s="804"/>
      <c r="L568" s="804"/>
      <c r="M568" s="804"/>
      <c r="N568" s="804"/>
      <c r="O568" s="804"/>
      <c r="P568" s="804"/>
      <c r="Q568" s="804"/>
      <c r="R568" s="804"/>
      <c r="S568" s="804"/>
      <c r="T568" s="804"/>
      <c r="U568" s="804"/>
      <c r="V568" s="804"/>
      <c r="W568" s="804"/>
      <c r="X568" s="804"/>
      <c r="Y568" s="804"/>
      <c r="Z568" s="804"/>
      <c r="AA568" s="804"/>
    </row>
    <row r="569" spans="1:27" s="806" customFormat="1" ht="13.5" customHeight="1">
      <c r="A569" s="807"/>
      <c r="D569" s="805"/>
      <c r="E569" s="804"/>
      <c r="F569" s="804"/>
      <c r="G569" s="804"/>
      <c r="H569" s="804"/>
      <c r="I569" s="804"/>
      <c r="J569" s="804"/>
      <c r="K569" s="804"/>
      <c r="L569" s="804"/>
      <c r="M569" s="804"/>
      <c r="N569" s="804"/>
      <c r="O569" s="804"/>
      <c r="P569" s="804"/>
      <c r="Q569" s="804"/>
      <c r="R569" s="804"/>
      <c r="S569" s="804"/>
      <c r="T569" s="804"/>
      <c r="U569" s="804"/>
      <c r="V569" s="804"/>
      <c r="W569" s="804"/>
      <c r="X569" s="804"/>
      <c r="Y569" s="804"/>
      <c r="Z569" s="804"/>
      <c r="AA569" s="804"/>
    </row>
    <row r="570" spans="1:27" s="806" customFormat="1" ht="13.5" customHeight="1">
      <c r="A570" s="807"/>
      <c r="D570" s="805"/>
      <c r="E570" s="804"/>
      <c r="F570" s="804"/>
      <c r="G570" s="804"/>
      <c r="H570" s="804"/>
      <c r="I570" s="804"/>
      <c r="J570" s="804"/>
      <c r="K570" s="804"/>
      <c r="L570" s="804"/>
      <c r="M570" s="804"/>
      <c r="N570" s="804"/>
      <c r="O570" s="804"/>
      <c r="P570" s="804"/>
      <c r="Q570" s="804"/>
      <c r="R570" s="804"/>
      <c r="S570" s="804"/>
      <c r="T570" s="804"/>
      <c r="U570" s="804"/>
      <c r="V570" s="804"/>
      <c r="W570" s="804"/>
      <c r="X570" s="804"/>
      <c r="Y570" s="804"/>
      <c r="Z570" s="804"/>
      <c r="AA570" s="804"/>
    </row>
    <row r="571" spans="1:27" s="806" customFormat="1" ht="13.5" customHeight="1">
      <c r="A571" s="807"/>
      <c r="D571" s="805"/>
      <c r="E571" s="804"/>
      <c r="F571" s="804"/>
      <c r="G571" s="804"/>
      <c r="H571" s="804"/>
      <c r="I571" s="804"/>
      <c r="J571" s="804"/>
      <c r="K571" s="804"/>
      <c r="L571" s="804"/>
      <c r="M571" s="804"/>
      <c r="N571" s="804"/>
      <c r="O571" s="804"/>
      <c r="P571" s="804"/>
      <c r="Q571" s="804"/>
      <c r="R571" s="804"/>
      <c r="S571" s="804"/>
      <c r="T571" s="804"/>
      <c r="U571" s="804"/>
      <c r="V571" s="804"/>
      <c r="W571" s="804"/>
      <c r="X571" s="804"/>
      <c r="Y571" s="804"/>
      <c r="Z571" s="804"/>
      <c r="AA571" s="804"/>
    </row>
    <row r="572" spans="1:27" s="806" customFormat="1" ht="13.5" customHeight="1">
      <c r="A572" s="807"/>
      <c r="D572" s="805"/>
      <c r="E572" s="804"/>
      <c r="F572" s="804"/>
      <c r="G572" s="804"/>
      <c r="H572" s="804"/>
      <c r="I572" s="804"/>
      <c r="J572" s="804"/>
      <c r="K572" s="804"/>
      <c r="L572" s="804"/>
      <c r="M572" s="804"/>
      <c r="N572" s="804"/>
      <c r="O572" s="804"/>
      <c r="P572" s="804"/>
      <c r="Q572" s="804"/>
      <c r="R572" s="804"/>
      <c r="S572" s="804"/>
      <c r="T572" s="804"/>
      <c r="U572" s="804"/>
      <c r="V572" s="804"/>
      <c r="W572" s="804"/>
      <c r="X572" s="804"/>
      <c r="Y572" s="804"/>
      <c r="Z572" s="804"/>
      <c r="AA572" s="804"/>
    </row>
    <row r="573" spans="1:27" s="806" customFormat="1" ht="13.5" customHeight="1">
      <c r="A573" s="807"/>
      <c r="D573" s="805"/>
      <c r="E573" s="804"/>
      <c r="F573" s="804"/>
      <c r="G573" s="804"/>
      <c r="H573" s="804"/>
      <c r="I573" s="804"/>
      <c r="J573" s="804"/>
      <c r="K573" s="804"/>
      <c r="L573" s="804"/>
      <c r="M573" s="804"/>
      <c r="N573" s="804"/>
      <c r="O573" s="804"/>
      <c r="P573" s="804"/>
      <c r="Q573" s="804"/>
      <c r="R573" s="804"/>
      <c r="S573" s="804"/>
      <c r="T573" s="804"/>
      <c r="U573" s="804"/>
      <c r="V573" s="804"/>
      <c r="W573" s="804"/>
      <c r="X573" s="804"/>
      <c r="Y573" s="804"/>
      <c r="Z573" s="804"/>
      <c r="AA573" s="804"/>
    </row>
    <row r="574" spans="1:27" s="806" customFormat="1" ht="13.5" customHeight="1">
      <c r="A574" s="807"/>
      <c r="D574" s="805"/>
      <c r="E574" s="804"/>
      <c r="F574" s="804"/>
      <c r="G574" s="804"/>
      <c r="H574" s="804"/>
      <c r="I574" s="804"/>
      <c r="J574" s="804"/>
      <c r="K574" s="804"/>
      <c r="L574" s="804"/>
      <c r="M574" s="804"/>
      <c r="N574" s="804"/>
      <c r="O574" s="804"/>
      <c r="P574" s="804"/>
      <c r="Q574" s="804"/>
      <c r="R574" s="804"/>
      <c r="S574" s="804"/>
      <c r="T574" s="804"/>
      <c r="U574" s="804"/>
      <c r="V574" s="804"/>
      <c r="W574" s="804"/>
      <c r="X574" s="804"/>
      <c r="Y574" s="804"/>
      <c r="Z574" s="804"/>
      <c r="AA574" s="804"/>
    </row>
    <row r="575" spans="1:27" s="806" customFormat="1" ht="13.5" customHeight="1">
      <c r="A575" s="807"/>
      <c r="D575" s="805"/>
      <c r="E575" s="804"/>
      <c r="F575" s="804"/>
      <c r="G575" s="804"/>
      <c r="H575" s="804"/>
      <c r="I575" s="804"/>
      <c r="J575" s="804"/>
      <c r="K575" s="804"/>
      <c r="L575" s="804"/>
      <c r="M575" s="804"/>
      <c r="N575" s="804"/>
      <c r="O575" s="804"/>
      <c r="P575" s="804"/>
      <c r="Q575" s="804"/>
      <c r="R575" s="804"/>
      <c r="S575" s="804"/>
      <c r="T575" s="804"/>
      <c r="U575" s="804"/>
      <c r="V575" s="804"/>
      <c r="W575" s="804"/>
      <c r="X575" s="804"/>
      <c r="Y575" s="804"/>
      <c r="Z575" s="804"/>
      <c r="AA575" s="804"/>
    </row>
    <row r="576" spans="1:27" s="806" customFormat="1" ht="13.5" customHeight="1">
      <c r="A576" s="807"/>
      <c r="D576" s="805"/>
      <c r="E576" s="804"/>
      <c r="F576" s="804"/>
      <c r="G576" s="804"/>
      <c r="H576" s="804"/>
      <c r="I576" s="804"/>
      <c r="J576" s="804"/>
      <c r="K576" s="804"/>
      <c r="L576" s="804"/>
      <c r="M576" s="804"/>
      <c r="N576" s="804"/>
      <c r="O576" s="804"/>
      <c r="P576" s="804"/>
      <c r="Q576" s="804"/>
      <c r="R576" s="804"/>
      <c r="S576" s="804"/>
      <c r="T576" s="804"/>
      <c r="U576" s="804"/>
      <c r="V576" s="804"/>
      <c r="W576" s="804"/>
      <c r="X576" s="804"/>
      <c r="Y576" s="804"/>
      <c r="Z576" s="804"/>
      <c r="AA576" s="804"/>
    </row>
    <row r="577" spans="1:27" s="806" customFormat="1" ht="13.5" customHeight="1">
      <c r="A577" s="807"/>
      <c r="D577" s="805"/>
      <c r="E577" s="804"/>
      <c r="F577" s="804"/>
      <c r="G577" s="804"/>
      <c r="H577" s="804"/>
      <c r="I577" s="804"/>
      <c r="J577" s="804"/>
      <c r="K577" s="804"/>
      <c r="L577" s="804"/>
      <c r="M577" s="804"/>
      <c r="N577" s="804"/>
      <c r="O577" s="804"/>
      <c r="P577" s="804"/>
      <c r="Q577" s="804"/>
      <c r="R577" s="804"/>
      <c r="S577" s="804"/>
      <c r="T577" s="804"/>
      <c r="U577" s="804"/>
      <c r="V577" s="804"/>
      <c r="W577" s="804"/>
      <c r="X577" s="804"/>
      <c r="Y577" s="804"/>
      <c r="Z577" s="804"/>
      <c r="AA577" s="804"/>
    </row>
    <row r="578" spans="1:27" s="806" customFormat="1" ht="13.5" customHeight="1">
      <c r="A578" s="807"/>
      <c r="D578" s="805"/>
      <c r="E578" s="804"/>
      <c r="F578" s="804"/>
      <c r="G578" s="804"/>
      <c r="H578" s="804"/>
      <c r="I578" s="804"/>
      <c r="J578" s="804"/>
      <c r="K578" s="804"/>
      <c r="L578" s="804"/>
      <c r="M578" s="804"/>
      <c r="N578" s="804"/>
      <c r="O578" s="804"/>
      <c r="P578" s="804"/>
      <c r="Q578" s="804"/>
      <c r="R578" s="804"/>
      <c r="S578" s="804"/>
      <c r="T578" s="804"/>
      <c r="U578" s="804"/>
      <c r="V578" s="804"/>
      <c r="W578" s="804"/>
      <c r="X578" s="804"/>
      <c r="Y578" s="804"/>
      <c r="Z578" s="804"/>
      <c r="AA578" s="804"/>
    </row>
    <row r="579" spans="1:27" s="806" customFormat="1" ht="13.5" customHeight="1">
      <c r="A579" s="807"/>
      <c r="D579" s="805"/>
      <c r="E579" s="804"/>
      <c r="F579" s="804"/>
      <c r="G579" s="804"/>
      <c r="H579" s="804"/>
      <c r="I579" s="804"/>
      <c r="J579" s="804"/>
      <c r="K579" s="804"/>
      <c r="L579" s="804"/>
      <c r="M579" s="804"/>
      <c r="N579" s="804"/>
      <c r="O579" s="804"/>
      <c r="P579" s="804"/>
      <c r="Q579" s="804"/>
      <c r="R579" s="804"/>
      <c r="S579" s="804"/>
      <c r="T579" s="804"/>
      <c r="U579" s="804"/>
      <c r="V579" s="804"/>
      <c r="W579" s="804"/>
      <c r="X579" s="804"/>
      <c r="Y579" s="804"/>
      <c r="Z579" s="804"/>
      <c r="AA579" s="804"/>
    </row>
    <row r="580" spans="1:27" s="806" customFormat="1" ht="13.5" customHeight="1">
      <c r="A580" s="807"/>
      <c r="D580" s="805"/>
      <c r="E580" s="804"/>
      <c r="F580" s="804"/>
      <c r="G580" s="804"/>
      <c r="H580" s="804"/>
      <c r="I580" s="804"/>
      <c r="J580" s="804"/>
      <c r="K580" s="804"/>
      <c r="L580" s="804"/>
      <c r="M580" s="804"/>
      <c r="N580" s="804"/>
      <c r="O580" s="804"/>
      <c r="P580" s="804"/>
      <c r="Q580" s="804"/>
      <c r="R580" s="804"/>
      <c r="S580" s="804"/>
      <c r="T580" s="804"/>
      <c r="U580" s="804"/>
      <c r="V580" s="804"/>
      <c r="W580" s="804"/>
      <c r="X580" s="804"/>
      <c r="Y580" s="804"/>
      <c r="Z580" s="804"/>
      <c r="AA580" s="804"/>
    </row>
    <row r="581" spans="1:27" s="806" customFormat="1" ht="13.5" customHeight="1">
      <c r="A581" s="807"/>
      <c r="D581" s="805"/>
      <c r="E581" s="804"/>
      <c r="F581" s="804"/>
      <c r="G581" s="804"/>
      <c r="H581" s="804"/>
      <c r="I581" s="804"/>
      <c r="J581" s="804"/>
      <c r="K581" s="804"/>
      <c r="L581" s="804"/>
      <c r="M581" s="804"/>
      <c r="N581" s="804"/>
      <c r="O581" s="804"/>
      <c r="P581" s="804"/>
      <c r="Q581" s="804"/>
      <c r="R581" s="804"/>
      <c r="S581" s="804"/>
      <c r="T581" s="804"/>
      <c r="U581" s="804"/>
      <c r="V581" s="804"/>
      <c r="W581" s="804"/>
      <c r="X581" s="804"/>
      <c r="Y581" s="804"/>
      <c r="Z581" s="804"/>
      <c r="AA581" s="804"/>
    </row>
    <row r="582" spans="1:27" s="806" customFormat="1" ht="13.5" customHeight="1">
      <c r="A582" s="807"/>
      <c r="D582" s="805"/>
      <c r="E582" s="804"/>
      <c r="F582" s="804"/>
      <c r="G582" s="804"/>
      <c r="H582" s="804"/>
      <c r="I582" s="804"/>
      <c r="J582" s="804"/>
      <c r="K582" s="804"/>
      <c r="L582" s="804"/>
      <c r="M582" s="804"/>
      <c r="N582" s="804"/>
      <c r="O582" s="804"/>
      <c r="P582" s="804"/>
      <c r="Q582" s="804"/>
      <c r="R582" s="804"/>
      <c r="S582" s="804"/>
      <c r="T582" s="804"/>
      <c r="U582" s="804"/>
      <c r="V582" s="804"/>
      <c r="W582" s="804"/>
      <c r="X582" s="804"/>
      <c r="Y582" s="804"/>
      <c r="Z582" s="804"/>
      <c r="AA582" s="804"/>
    </row>
    <row r="583" spans="1:27" s="806" customFormat="1" ht="13.5" customHeight="1">
      <c r="A583" s="807"/>
      <c r="D583" s="805"/>
      <c r="E583" s="804"/>
      <c r="F583" s="804"/>
      <c r="G583" s="804"/>
      <c r="H583" s="804"/>
      <c r="I583" s="804"/>
      <c r="J583" s="804"/>
      <c r="K583" s="804"/>
      <c r="L583" s="804"/>
      <c r="M583" s="804"/>
      <c r="N583" s="804"/>
      <c r="O583" s="804"/>
      <c r="P583" s="804"/>
      <c r="Q583" s="804"/>
      <c r="R583" s="804"/>
      <c r="S583" s="804"/>
      <c r="T583" s="804"/>
      <c r="U583" s="804"/>
      <c r="V583" s="804"/>
      <c r="W583" s="804"/>
      <c r="X583" s="804"/>
      <c r="Y583" s="804"/>
      <c r="Z583" s="804"/>
      <c r="AA583" s="804"/>
    </row>
    <row r="584" spans="1:27" s="806" customFormat="1" ht="13.5" customHeight="1">
      <c r="A584" s="807"/>
      <c r="D584" s="805"/>
      <c r="E584" s="804"/>
      <c r="F584" s="804"/>
      <c r="G584" s="804"/>
      <c r="H584" s="804"/>
      <c r="I584" s="804"/>
      <c r="J584" s="804"/>
      <c r="K584" s="804"/>
      <c r="L584" s="804"/>
      <c r="M584" s="804"/>
      <c r="N584" s="804"/>
      <c r="O584" s="804"/>
      <c r="P584" s="804"/>
      <c r="Q584" s="804"/>
      <c r="R584" s="804"/>
      <c r="S584" s="804"/>
      <c r="T584" s="804"/>
      <c r="U584" s="804"/>
      <c r="V584" s="804"/>
      <c r="W584" s="804"/>
      <c r="X584" s="804"/>
      <c r="Y584" s="804"/>
      <c r="Z584" s="804"/>
      <c r="AA584" s="804"/>
    </row>
    <row r="585" spans="1:27" s="806" customFormat="1" ht="13.5" customHeight="1">
      <c r="A585" s="807"/>
      <c r="D585" s="805"/>
      <c r="E585" s="804"/>
      <c r="F585" s="804"/>
      <c r="G585" s="804"/>
      <c r="H585" s="804"/>
      <c r="I585" s="804"/>
      <c r="J585" s="804"/>
      <c r="K585" s="804"/>
      <c r="L585" s="804"/>
      <c r="M585" s="804"/>
      <c r="N585" s="804"/>
      <c r="O585" s="804"/>
      <c r="P585" s="804"/>
      <c r="Q585" s="804"/>
      <c r="R585" s="804"/>
      <c r="S585" s="804"/>
      <c r="T585" s="804"/>
      <c r="U585" s="804"/>
      <c r="V585" s="804"/>
      <c r="W585" s="804"/>
      <c r="X585" s="804"/>
      <c r="Y585" s="804"/>
      <c r="Z585" s="804"/>
      <c r="AA585" s="804"/>
    </row>
    <row r="586" spans="1:27" s="806" customFormat="1" ht="13.5" customHeight="1">
      <c r="A586" s="807"/>
      <c r="D586" s="805"/>
      <c r="E586" s="804"/>
      <c r="F586" s="804"/>
      <c r="G586" s="804"/>
      <c r="H586" s="804"/>
      <c r="I586" s="804"/>
      <c r="J586" s="804"/>
      <c r="K586" s="804"/>
      <c r="L586" s="804"/>
      <c r="M586" s="804"/>
      <c r="N586" s="804"/>
      <c r="O586" s="804"/>
      <c r="P586" s="804"/>
      <c r="Q586" s="804"/>
      <c r="R586" s="804"/>
      <c r="S586" s="804"/>
      <c r="T586" s="804"/>
      <c r="U586" s="804"/>
      <c r="V586" s="804"/>
      <c r="W586" s="804"/>
      <c r="X586" s="804"/>
      <c r="Y586" s="804"/>
      <c r="Z586" s="804"/>
      <c r="AA586" s="804"/>
    </row>
    <row r="587" spans="1:27" s="806" customFormat="1" ht="13.5" customHeight="1">
      <c r="A587" s="807"/>
      <c r="D587" s="805"/>
      <c r="E587" s="804"/>
      <c r="F587" s="804"/>
      <c r="G587" s="804"/>
      <c r="H587" s="804"/>
      <c r="I587" s="804"/>
      <c r="J587" s="804"/>
      <c r="K587" s="804"/>
      <c r="L587" s="804"/>
      <c r="M587" s="804"/>
      <c r="N587" s="804"/>
      <c r="O587" s="804"/>
      <c r="P587" s="804"/>
      <c r="Q587" s="804"/>
      <c r="R587" s="804"/>
      <c r="S587" s="804"/>
      <c r="T587" s="804"/>
      <c r="U587" s="804"/>
      <c r="V587" s="804"/>
      <c r="W587" s="804"/>
      <c r="X587" s="804"/>
      <c r="Y587" s="804"/>
      <c r="Z587" s="804"/>
      <c r="AA587" s="804"/>
    </row>
    <row r="588" spans="1:27" s="806" customFormat="1" ht="13.5" customHeight="1">
      <c r="A588" s="807"/>
      <c r="D588" s="805"/>
      <c r="E588" s="804"/>
      <c r="F588" s="804"/>
      <c r="G588" s="804"/>
      <c r="H588" s="804"/>
      <c r="I588" s="804"/>
      <c r="J588" s="804"/>
      <c r="K588" s="804"/>
      <c r="L588" s="804"/>
      <c r="M588" s="804"/>
      <c r="N588" s="804"/>
      <c r="O588" s="804"/>
      <c r="P588" s="804"/>
      <c r="Q588" s="804"/>
      <c r="R588" s="804"/>
      <c r="S588" s="804"/>
      <c r="T588" s="804"/>
      <c r="U588" s="804"/>
      <c r="V588" s="804"/>
      <c r="W588" s="804"/>
      <c r="X588" s="804"/>
      <c r="Y588" s="804"/>
      <c r="Z588" s="804"/>
      <c r="AA588" s="804"/>
    </row>
    <row r="589" spans="1:27" s="806" customFormat="1" ht="13.5" customHeight="1">
      <c r="A589" s="807"/>
      <c r="D589" s="805"/>
      <c r="E589" s="804"/>
      <c r="F589" s="804"/>
      <c r="G589" s="804"/>
      <c r="H589" s="804"/>
      <c r="I589" s="804"/>
      <c r="J589" s="804"/>
      <c r="K589" s="804"/>
      <c r="L589" s="804"/>
      <c r="M589" s="804"/>
      <c r="N589" s="804"/>
      <c r="O589" s="804"/>
      <c r="P589" s="804"/>
      <c r="Q589" s="804"/>
      <c r="R589" s="804"/>
      <c r="S589" s="804"/>
      <c r="T589" s="804"/>
      <c r="U589" s="804"/>
      <c r="V589" s="804"/>
      <c r="W589" s="804"/>
      <c r="X589" s="804"/>
      <c r="Y589" s="804"/>
      <c r="Z589" s="804"/>
      <c r="AA589" s="804"/>
    </row>
    <row r="590" spans="1:27" s="806" customFormat="1" ht="13.5" customHeight="1">
      <c r="A590" s="807"/>
      <c r="D590" s="805"/>
      <c r="E590" s="804"/>
      <c r="F590" s="804"/>
      <c r="G590" s="804"/>
      <c r="H590" s="804"/>
      <c r="I590" s="804"/>
      <c r="J590" s="804"/>
      <c r="K590" s="804"/>
      <c r="L590" s="804"/>
      <c r="M590" s="804"/>
      <c r="N590" s="804"/>
      <c r="O590" s="804"/>
      <c r="P590" s="804"/>
      <c r="Q590" s="804"/>
      <c r="R590" s="804"/>
      <c r="S590" s="804"/>
      <c r="T590" s="804"/>
      <c r="U590" s="804"/>
      <c r="V590" s="804"/>
      <c r="W590" s="804"/>
      <c r="X590" s="804"/>
      <c r="Y590" s="804"/>
      <c r="Z590" s="804"/>
      <c r="AA590" s="804"/>
    </row>
    <row r="591" spans="1:27" s="806" customFormat="1" ht="13.5" customHeight="1">
      <c r="A591" s="807"/>
      <c r="D591" s="805"/>
      <c r="E591" s="804"/>
      <c r="F591" s="804"/>
      <c r="G591" s="804"/>
      <c r="H591" s="804"/>
      <c r="I591" s="804"/>
      <c r="J591" s="804"/>
      <c r="K591" s="804"/>
      <c r="L591" s="804"/>
      <c r="M591" s="804"/>
      <c r="N591" s="804"/>
      <c r="O591" s="804"/>
      <c r="P591" s="804"/>
      <c r="Q591" s="804"/>
      <c r="R591" s="804"/>
      <c r="S591" s="804"/>
      <c r="T591" s="804"/>
      <c r="U591" s="804"/>
      <c r="V591" s="804"/>
      <c r="W591" s="804"/>
      <c r="X591" s="804"/>
      <c r="Y591" s="804"/>
      <c r="Z591" s="804"/>
      <c r="AA591" s="804"/>
    </row>
    <row r="592" spans="1:27" s="806" customFormat="1" ht="13.5" customHeight="1">
      <c r="A592" s="807"/>
      <c r="D592" s="805"/>
      <c r="E592" s="804"/>
      <c r="F592" s="804"/>
      <c r="G592" s="804"/>
      <c r="H592" s="804"/>
      <c r="I592" s="804"/>
      <c r="J592" s="804"/>
      <c r="K592" s="804"/>
      <c r="L592" s="804"/>
      <c r="M592" s="804"/>
      <c r="N592" s="804"/>
      <c r="O592" s="804"/>
      <c r="P592" s="804"/>
      <c r="Q592" s="804"/>
      <c r="R592" s="804"/>
      <c r="S592" s="804"/>
      <c r="T592" s="804"/>
      <c r="U592" s="804"/>
      <c r="V592" s="804"/>
      <c r="W592" s="804"/>
      <c r="X592" s="804"/>
      <c r="Y592" s="804"/>
      <c r="Z592" s="804"/>
      <c r="AA592" s="804"/>
    </row>
    <row r="593" spans="1:27" s="806" customFormat="1" ht="13.5" customHeight="1">
      <c r="A593" s="807"/>
      <c r="D593" s="805"/>
      <c r="E593" s="804"/>
      <c r="F593" s="804"/>
      <c r="G593" s="804"/>
      <c r="H593" s="804"/>
      <c r="I593" s="804"/>
      <c r="J593" s="804"/>
      <c r="K593" s="804"/>
      <c r="L593" s="804"/>
      <c r="M593" s="804"/>
      <c r="N593" s="804"/>
      <c r="O593" s="804"/>
      <c r="P593" s="804"/>
      <c r="Q593" s="804"/>
      <c r="R593" s="804"/>
      <c r="S593" s="804"/>
      <c r="T593" s="804"/>
      <c r="U593" s="804"/>
      <c r="V593" s="804"/>
      <c r="W593" s="804"/>
      <c r="X593" s="804"/>
      <c r="Y593" s="804"/>
      <c r="Z593" s="804"/>
      <c r="AA593" s="804"/>
    </row>
    <row r="594" spans="1:27" s="806" customFormat="1" ht="13.5" customHeight="1">
      <c r="A594" s="807"/>
      <c r="D594" s="805"/>
      <c r="E594" s="804"/>
      <c r="F594" s="804"/>
      <c r="G594" s="804"/>
      <c r="H594" s="804"/>
      <c r="I594" s="804"/>
      <c r="J594" s="804"/>
      <c r="K594" s="804"/>
      <c r="L594" s="804"/>
      <c r="M594" s="804"/>
      <c r="N594" s="804"/>
      <c r="O594" s="804"/>
      <c r="P594" s="804"/>
      <c r="Q594" s="804"/>
      <c r="R594" s="804"/>
      <c r="S594" s="804"/>
      <c r="T594" s="804"/>
      <c r="U594" s="804"/>
      <c r="V594" s="804"/>
      <c r="W594" s="804"/>
      <c r="X594" s="804"/>
      <c r="Y594" s="804"/>
      <c r="Z594" s="804"/>
      <c r="AA594" s="804"/>
    </row>
    <row r="595" spans="1:27" s="806" customFormat="1" ht="13.5" customHeight="1">
      <c r="A595" s="807"/>
      <c r="D595" s="805"/>
      <c r="E595" s="804"/>
      <c r="F595" s="804"/>
      <c r="G595" s="804"/>
      <c r="H595" s="804"/>
      <c r="I595" s="804"/>
      <c r="J595" s="804"/>
      <c r="K595" s="804"/>
      <c r="L595" s="804"/>
      <c r="M595" s="804"/>
      <c r="N595" s="804"/>
      <c r="O595" s="804"/>
      <c r="P595" s="804"/>
      <c r="Q595" s="804"/>
      <c r="R595" s="804"/>
      <c r="S595" s="804"/>
      <c r="T595" s="804"/>
      <c r="U595" s="804"/>
      <c r="V595" s="804"/>
      <c r="W595" s="804"/>
      <c r="X595" s="804"/>
      <c r="Y595" s="804"/>
      <c r="Z595" s="804"/>
      <c r="AA595" s="804"/>
    </row>
    <row r="596" spans="1:27" s="806" customFormat="1" ht="13.5" customHeight="1">
      <c r="A596" s="807"/>
      <c r="D596" s="805"/>
      <c r="E596" s="804"/>
      <c r="F596" s="804"/>
      <c r="G596" s="804"/>
      <c r="H596" s="804"/>
      <c r="I596" s="804"/>
      <c r="J596" s="804"/>
      <c r="K596" s="804"/>
      <c r="L596" s="804"/>
      <c r="M596" s="804"/>
      <c r="N596" s="804"/>
      <c r="O596" s="804"/>
      <c r="P596" s="804"/>
      <c r="Q596" s="804"/>
      <c r="R596" s="804"/>
      <c r="S596" s="804"/>
      <c r="T596" s="804"/>
      <c r="U596" s="804"/>
      <c r="V596" s="804"/>
      <c r="W596" s="804"/>
      <c r="X596" s="804"/>
      <c r="Y596" s="804"/>
      <c r="Z596" s="804"/>
      <c r="AA596" s="804"/>
    </row>
    <row r="597" spans="1:27" s="806" customFormat="1" ht="13.5" customHeight="1">
      <c r="A597" s="807"/>
      <c r="D597" s="805"/>
      <c r="E597" s="804"/>
      <c r="F597" s="804"/>
      <c r="G597" s="804"/>
      <c r="H597" s="804"/>
      <c r="I597" s="804"/>
      <c r="J597" s="804"/>
      <c r="K597" s="804"/>
      <c r="L597" s="804"/>
      <c r="M597" s="804"/>
      <c r="N597" s="804"/>
      <c r="O597" s="804"/>
      <c r="P597" s="804"/>
      <c r="Q597" s="804"/>
      <c r="R597" s="804"/>
      <c r="S597" s="804"/>
      <c r="T597" s="804"/>
      <c r="U597" s="804"/>
      <c r="V597" s="804"/>
      <c r="W597" s="804"/>
      <c r="X597" s="804"/>
      <c r="Y597" s="804"/>
      <c r="Z597" s="804"/>
      <c r="AA597" s="804"/>
    </row>
    <row r="598" spans="1:27" s="806" customFormat="1" ht="13.5" customHeight="1">
      <c r="A598" s="807"/>
      <c r="D598" s="805"/>
      <c r="E598" s="804"/>
      <c r="F598" s="804"/>
      <c r="G598" s="804"/>
      <c r="H598" s="804"/>
      <c r="I598" s="804"/>
      <c r="J598" s="804"/>
      <c r="K598" s="804"/>
      <c r="L598" s="804"/>
      <c r="M598" s="804"/>
      <c r="N598" s="804"/>
      <c r="O598" s="804"/>
      <c r="P598" s="804"/>
      <c r="Q598" s="804"/>
      <c r="R598" s="804"/>
      <c r="S598" s="804"/>
      <c r="T598" s="804"/>
      <c r="U598" s="804"/>
      <c r="V598" s="804"/>
      <c r="W598" s="804"/>
      <c r="X598" s="804"/>
      <c r="Y598" s="804"/>
      <c r="Z598" s="804"/>
      <c r="AA598" s="804"/>
    </row>
    <row r="599" spans="1:27" s="806" customFormat="1" ht="13.5" customHeight="1">
      <c r="A599" s="807"/>
      <c r="D599" s="805"/>
      <c r="E599" s="804"/>
      <c r="F599" s="804"/>
      <c r="G599" s="804"/>
      <c r="H599" s="804"/>
      <c r="I599" s="804"/>
      <c r="J599" s="804"/>
      <c r="K599" s="804"/>
      <c r="L599" s="804"/>
      <c r="M599" s="804"/>
      <c r="N599" s="804"/>
      <c r="O599" s="804"/>
      <c r="P599" s="804"/>
      <c r="Q599" s="804"/>
      <c r="R599" s="804"/>
      <c r="S599" s="804"/>
      <c r="T599" s="804"/>
      <c r="U599" s="804"/>
      <c r="V599" s="804"/>
      <c r="W599" s="804"/>
      <c r="X599" s="804"/>
      <c r="Y599" s="804"/>
      <c r="Z599" s="804"/>
      <c r="AA599" s="804"/>
    </row>
    <row r="600" spans="1:27" s="806" customFormat="1" ht="13.5" customHeight="1">
      <c r="A600" s="807"/>
      <c r="D600" s="805"/>
      <c r="E600" s="804"/>
      <c r="F600" s="804"/>
      <c r="G600" s="804"/>
      <c r="H600" s="804"/>
      <c r="I600" s="804"/>
      <c r="J600" s="804"/>
      <c r="K600" s="804"/>
      <c r="L600" s="804"/>
      <c r="M600" s="804"/>
      <c r="N600" s="804"/>
      <c r="O600" s="804"/>
      <c r="P600" s="804"/>
      <c r="Q600" s="804"/>
      <c r="R600" s="804"/>
      <c r="S600" s="804"/>
      <c r="T600" s="804"/>
      <c r="U600" s="804"/>
      <c r="V600" s="804"/>
      <c r="W600" s="804"/>
      <c r="X600" s="804"/>
      <c r="Y600" s="804"/>
      <c r="Z600" s="804"/>
      <c r="AA600" s="804"/>
    </row>
    <row r="601" spans="1:27" s="806" customFormat="1" ht="13.5" customHeight="1">
      <c r="A601" s="807"/>
      <c r="D601" s="805"/>
      <c r="E601" s="804"/>
      <c r="F601" s="804"/>
      <c r="G601" s="804"/>
      <c r="H601" s="804"/>
      <c r="I601" s="804"/>
      <c r="J601" s="804"/>
      <c r="K601" s="804"/>
      <c r="L601" s="804"/>
      <c r="M601" s="804"/>
      <c r="N601" s="804"/>
      <c r="O601" s="804"/>
      <c r="P601" s="804"/>
      <c r="Q601" s="804"/>
      <c r="R601" s="804"/>
      <c r="S601" s="804"/>
      <c r="T601" s="804"/>
      <c r="U601" s="804"/>
      <c r="V601" s="804"/>
      <c r="W601" s="804"/>
      <c r="X601" s="804"/>
      <c r="Y601" s="804"/>
      <c r="Z601" s="804"/>
      <c r="AA601" s="804"/>
    </row>
    <row r="602" spans="1:27" s="806" customFormat="1" ht="13.5" customHeight="1">
      <c r="A602" s="807"/>
      <c r="D602" s="805"/>
      <c r="E602" s="804"/>
      <c r="F602" s="804"/>
      <c r="G602" s="804"/>
      <c r="H602" s="804"/>
      <c r="I602" s="804"/>
      <c r="J602" s="804"/>
      <c r="K602" s="804"/>
      <c r="L602" s="804"/>
      <c r="M602" s="804"/>
      <c r="N602" s="804"/>
      <c r="O602" s="804"/>
      <c r="P602" s="804"/>
      <c r="Q602" s="804"/>
      <c r="R602" s="804"/>
      <c r="S602" s="804"/>
      <c r="T602" s="804"/>
      <c r="U602" s="804"/>
      <c r="V602" s="804"/>
      <c r="W602" s="804"/>
      <c r="X602" s="804"/>
      <c r="Y602" s="804"/>
      <c r="Z602" s="804"/>
      <c r="AA602" s="804"/>
    </row>
    <row r="603" spans="1:27" s="806" customFormat="1" ht="13.5" customHeight="1">
      <c r="A603" s="807"/>
      <c r="D603" s="805"/>
      <c r="E603" s="804"/>
      <c r="F603" s="804"/>
      <c r="G603" s="804"/>
      <c r="H603" s="804"/>
      <c r="I603" s="804"/>
      <c r="J603" s="804"/>
      <c r="K603" s="804"/>
      <c r="L603" s="804"/>
      <c r="M603" s="804"/>
      <c r="N603" s="804"/>
      <c r="O603" s="804"/>
      <c r="P603" s="804"/>
      <c r="Q603" s="804"/>
      <c r="R603" s="804"/>
      <c r="S603" s="804"/>
      <c r="T603" s="804"/>
      <c r="U603" s="804"/>
      <c r="V603" s="804"/>
      <c r="W603" s="804"/>
      <c r="X603" s="804"/>
      <c r="Y603" s="804"/>
      <c r="Z603" s="804"/>
      <c r="AA603" s="804"/>
    </row>
    <row r="604" spans="1:27" s="806" customFormat="1" ht="13.5" customHeight="1">
      <c r="A604" s="807"/>
      <c r="D604" s="805"/>
      <c r="E604" s="804"/>
      <c r="F604" s="804"/>
      <c r="G604" s="804"/>
      <c r="H604" s="804"/>
      <c r="I604" s="804"/>
      <c r="J604" s="804"/>
      <c r="K604" s="804"/>
      <c r="L604" s="804"/>
      <c r="M604" s="804"/>
      <c r="N604" s="804"/>
      <c r="O604" s="804"/>
      <c r="P604" s="804"/>
      <c r="Q604" s="804"/>
      <c r="R604" s="804"/>
      <c r="S604" s="804"/>
      <c r="T604" s="804"/>
      <c r="U604" s="804"/>
      <c r="V604" s="804"/>
      <c r="W604" s="804"/>
      <c r="X604" s="804"/>
      <c r="Y604" s="804"/>
      <c r="Z604" s="804"/>
      <c r="AA604" s="804"/>
    </row>
    <row r="605" spans="1:27" s="806" customFormat="1" ht="13.5" customHeight="1">
      <c r="A605" s="807"/>
      <c r="D605" s="805"/>
      <c r="E605" s="804"/>
      <c r="F605" s="804"/>
      <c r="G605" s="804"/>
      <c r="H605" s="804"/>
      <c r="I605" s="804"/>
      <c r="J605" s="804"/>
      <c r="K605" s="804"/>
      <c r="L605" s="804"/>
      <c r="M605" s="804"/>
      <c r="N605" s="804"/>
      <c r="O605" s="804"/>
      <c r="P605" s="804"/>
      <c r="Q605" s="804"/>
      <c r="R605" s="804"/>
      <c r="S605" s="804"/>
      <c r="T605" s="804"/>
      <c r="U605" s="804"/>
      <c r="V605" s="804"/>
      <c r="W605" s="804"/>
      <c r="X605" s="804"/>
      <c r="Y605" s="804"/>
      <c r="Z605" s="804"/>
      <c r="AA605" s="804"/>
    </row>
    <row r="606" spans="1:27" s="806" customFormat="1" ht="13.5" customHeight="1">
      <c r="A606" s="807"/>
      <c r="D606" s="805"/>
      <c r="E606" s="804"/>
      <c r="F606" s="804"/>
      <c r="G606" s="804"/>
      <c r="H606" s="804"/>
      <c r="I606" s="804"/>
      <c r="J606" s="804"/>
      <c r="K606" s="804"/>
      <c r="L606" s="804"/>
      <c r="M606" s="804"/>
      <c r="N606" s="804"/>
      <c r="O606" s="804"/>
      <c r="P606" s="804"/>
      <c r="Q606" s="804"/>
      <c r="R606" s="804"/>
      <c r="S606" s="804"/>
      <c r="T606" s="804"/>
      <c r="U606" s="804"/>
      <c r="V606" s="804"/>
      <c r="W606" s="804"/>
      <c r="X606" s="804"/>
      <c r="Y606" s="804"/>
      <c r="Z606" s="804"/>
      <c r="AA606" s="804"/>
    </row>
    <row r="607" spans="1:27" s="806" customFormat="1" ht="13.5" customHeight="1">
      <c r="A607" s="807"/>
      <c r="D607" s="805"/>
      <c r="E607" s="804"/>
      <c r="F607" s="804"/>
      <c r="G607" s="804"/>
      <c r="H607" s="804"/>
      <c r="I607" s="804"/>
      <c r="J607" s="804"/>
      <c r="K607" s="804"/>
      <c r="L607" s="804"/>
      <c r="M607" s="804"/>
      <c r="N607" s="804"/>
      <c r="O607" s="804"/>
      <c r="P607" s="804"/>
      <c r="Q607" s="804"/>
      <c r="R607" s="804"/>
      <c r="S607" s="804"/>
      <c r="T607" s="804"/>
      <c r="U607" s="804"/>
      <c r="V607" s="804"/>
      <c r="W607" s="804"/>
      <c r="X607" s="804"/>
      <c r="Y607" s="804"/>
      <c r="Z607" s="804"/>
      <c r="AA607" s="804"/>
    </row>
    <row r="608" spans="1:27" s="806" customFormat="1" ht="13.5" customHeight="1">
      <c r="A608" s="807"/>
      <c r="D608" s="805"/>
      <c r="E608" s="804"/>
      <c r="F608" s="804"/>
      <c r="G608" s="804"/>
      <c r="H608" s="804"/>
      <c r="I608" s="804"/>
      <c r="J608" s="804"/>
      <c r="K608" s="804"/>
      <c r="L608" s="804"/>
      <c r="M608" s="804"/>
      <c r="N608" s="804"/>
      <c r="O608" s="804"/>
      <c r="P608" s="804"/>
      <c r="Q608" s="804"/>
      <c r="R608" s="804"/>
      <c r="S608" s="804"/>
      <c r="T608" s="804"/>
      <c r="U608" s="804"/>
      <c r="V608" s="804"/>
      <c r="W608" s="804"/>
      <c r="X608" s="804"/>
      <c r="Y608" s="804"/>
      <c r="Z608" s="804"/>
      <c r="AA608" s="804"/>
    </row>
    <row r="609" spans="1:27" s="806" customFormat="1" ht="13.5" customHeight="1">
      <c r="A609" s="807"/>
      <c r="D609" s="805"/>
      <c r="E609" s="804"/>
      <c r="F609" s="804"/>
      <c r="G609" s="804"/>
      <c r="H609" s="804"/>
      <c r="I609" s="804"/>
      <c r="J609" s="804"/>
      <c r="K609" s="804"/>
      <c r="L609" s="804"/>
      <c r="M609" s="804"/>
      <c r="N609" s="804"/>
      <c r="O609" s="804"/>
      <c r="P609" s="804"/>
      <c r="Q609" s="804"/>
      <c r="R609" s="804"/>
      <c r="S609" s="804"/>
      <c r="T609" s="804"/>
      <c r="U609" s="804"/>
      <c r="V609" s="804"/>
      <c r="W609" s="804"/>
      <c r="X609" s="804"/>
      <c r="Y609" s="804"/>
      <c r="Z609" s="804"/>
      <c r="AA609" s="804"/>
    </row>
    <row r="610" spans="1:27" s="806" customFormat="1" ht="13.5" customHeight="1">
      <c r="A610" s="807"/>
      <c r="D610" s="805"/>
      <c r="E610" s="804"/>
      <c r="F610" s="804"/>
      <c r="G610" s="804"/>
      <c r="H610" s="804"/>
      <c r="I610" s="804"/>
      <c r="J610" s="804"/>
      <c r="K610" s="804"/>
      <c r="L610" s="804"/>
      <c r="M610" s="804"/>
      <c r="N610" s="804"/>
      <c r="O610" s="804"/>
      <c r="P610" s="804"/>
      <c r="Q610" s="804"/>
      <c r="R610" s="804"/>
      <c r="S610" s="804"/>
      <c r="T610" s="804"/>
      <c r="U610" s="804"/>
      <c r="V610" s="804"/>
      <c r="W610" s="804"/>
      <c r="X610" s="804"/>
      <c r="Y610" s="804"/>
      <c r="Z610" s="804"/>
      <c r="AA610" s="804"/>
    </row>
    <row r="611" spans="1:27" s="806" customFormat="1" ht="13.5" customHeight="1">
      <c r="A611" s="807"/>
      <c r="D611" s="805"/>
      <c r="E611" s="804"/>
      <c r="F611" s="804"/>
      <c r="G611" s="804"/>
      <c r="H611" s="804"/>
      <c r="I611" s="804"/>
      <c r="J611" s="804"/>
      <c r="K611" s="804"/>
      <c r="L611" s="804"/>
      <c r="M611" s="804"/>
      <c r="N611" s="804"/>
      <c r="O611" s="804"/>
      <c r="P611" s="804"/>
      <c r="Q611" s="804"/>
      <c r="R611" s="804"/>
      <c r="S611" s="804"/>
      <c r="T611" s="804"/>
      <c r="U611" s="804"/>
      <c r="V611" s="804"/>
      <c r="W611" s="804"/>
      <c r="X611" s="804"/>
      <c r="Y611" s="804"/>
      <c r="Z611" s="804"/>
      <c r="AA611" s="804"/>
    </row>
    <row r="612" spans="1:27" s="806" customFormat="1" ht="13.5" customHeight="1">
      <c r="A612" s="807"/>
      <c r="D612" s="805"/>
      <c r="E612" s="804"/>
      <c r="F612" s="804"/>
      <c r="G612" s="804"/>
      <c r="H612" s="804"/>
      <c r="I612" s="804"/>
      <c r="J612" s="804"/>
      <c r="K612" s="804"/>
      <c r="L612" s="804"/>
      <c r="M612" s="804"/>
      <c r="N612" s="804"/>
      <c r="O612" s="804"/>
      <c r="P612" s="804"/>
      <c r="Q612" s="804"/>
      <c r="R612" s="804"/>
      <c r="S612" s="804"/>
      <c r="T612" s="804"/>
      <c r="U612" s="804"/>
      <c r="V612" s="804"/>
      <c r="W612" s="804"/>
      <c r="X612" s="804"/>
      <c r="Y612" s="804"/>
      <c r="Z612" s="804"/>
      <c r="AA612" s="804"/>
    </row>
    <row r="613" spans="1:27" s="806" customFormat="1" ht="13.5" customHeight="1">
      <c r="A613" s="807"/>
      <c r="D613" s="805"/>
      <c r="E613" s="804"/>
      <c r="F613" s="804"/>
      <c r="G613" s="804"/>
      <c r="H613" s="804"/>
      <c r="I613" s="804"/>
      <c r="J613" s="804"/>
      <c r="K613" s="804"/>
      <c r="L613" s="804"/>
      <c r="M613" s="804"/>
      <c r="N613" s="804"/>
      <c r="O613" s="804"/>
      <c r="P613" s="804"/>
      <c r="Q613" s="804"/>
      <c r="R613" s="804"/>
      <c r="S613" s="804"/>
      <c r="T613" s="804"/>
      <c r="U613" s="804"/>
      <c r="V613" s="804"/>
      <c r="W613" s="804"/>
      <c r="X613" s="804"/>
      <c r="Y613" s="804"/>
      <c r="Z613" s="804"/>
      <c r="AA613" s="804"/>
    </row>
    <row r="614" spans="1:27" s="806" customFormat="1" ht="13.5" customHeight="1">
      <c r="A614" s="807"/>
      <c r="D614" s="805"/>
      <c r="E614" s="804"/>
      <c r="F614" s="804"/>
      <c r="G614" s="804"/>
      <c r="H614" s="804"/>
      <c r="I614" s="804"/>
      <c r="J614" s="804"/>
      <c r="K614" s="804"/>
      <c r="L614" s="804"/>
      <c r="M614" s="804"/>
      <c r="N614" s="804"/>
      <c r="O614" s="804"/>
      <c r="P614" s="804"/>
      <c r="Q614" s="804"/>
      <c r="R614" s="804"/>
      <c r="S614" s="804"/>
      <c r="T614" s="804"/>
      <c r="U614" s="804"/>
      <c r="V614" s="804"/>
      <c r="W614" s="804"/>
      <c r="X614" s="804"/>
      <c r="Y614" s="804"/>
      <c r="Z614" s="804"/>
      <c r="AA614" s="804"/>
    </row>
    <row r="615" spans="1:27" s="806" customFormat="1" ht="13.5" customHeight="1">
      <c r="A615" s="807"/>
      <c r="D615" s="805"/>
      <c r="E615" s="804"/>
      <c r="F615" s="804"/>
      <c r="G615" s="804"/>
      <c r="H615" s="804"/>
      <c r="I615" s="804"/>
      <c r="J615" s="804"/>
      <c r="K615" s="804"/>
      <c r="L615" s="804"/>
      <c r="M615" s="804"/>
      <c r="N615" s="804"/>
      <c r="O615" s="804"/>
      <c r="P615" s="804"/>
      <c r="Q615" s="804"/>
      <c r="R615" s="804"/>
      <c r="S615" s="804"/>
      <c r="T615" s="804"/>
      <c r="U615" s="804"/>
      <c r="V615" s="804"/>
      <c r="W615" s="804"/>
      <c r="X615" s="804"/>
      <c r="Y615" s="804"/>
      <c r="Z615" s="804"/>
      <c r="AA615" s="804"/>
    </row>
    <row r="616" spans="1:27" s="806" customFormat="1" ht="13.5" customHeight="1">
      <c r="A616" s="807"/>
      <c r="D616" s="805"/>
      <c r="E616" s="804"/>
      <c r="F616" s="804"/>
      <c r="G616" s="804"/>
      <c r="H616" s="804"/>
      <c r="I616" s="804"/>
      <c r="J616" s="804"/>
      <c r="K616" s="804"/>
      <c r="L616" s="804"/>
      <c r="M616" s="804"/>
      <c r="N616" s="804"/>
      <c r="O616" s="804"/>
      <c r="P616" s="804"/>
      <c r="Q616" s="804"/>
      <c r="R616" s="804"/>
      <c r="S616" s="804"/>
      <c r="T616" s="804"/>
      <c r="U616" s="804"/>
      <c r="V616" s="804"/>
      <c r="W616" s="804"/>
      <c r="X616" s="804"/>
      <c r="Y616" s="804"/>
      <c r="Z616" s="804"/>
      <c r="AA616" s="804"/>
    </row>
    <row r="617" spans="1:27" s="806" customFormat="1" ht="13.5" customHeight="1">
      <c r="A617" s="807"/>
      <c r="D617" s="805"/>
      <c r="E617" s="804"/>
      <c r="F617" s="804"/>
      <c r="G617" s="804"/>
      <c r="H617" s="804"/>
      <c r="I617" s="804"/>
      <c r="J617" s="804"/>
      <c r="K617" s="804"/>
      <c r="L617" s="804"/>
      <c r="M617" s="804"/>
      <c r="N617" s="804"/>
      <c r="O617" s="804"/>
      <c r="P617" s="804"/>
      <c r="Q617" s="804"/>
      <c r="R617" s="804"/>
      <c r="S617" s="804"/>
      <c r="T617" s="804"/>
      <c r="U617" s="804"/>
      <c r="V617" s="804"/>
      <c r="W617" s="804"/>
      <c r="X617" s="804"/>
      <c r="Y617" s="804"/>
      <c r="Z617" s="804"/>
      <c r="AA617" s="804"/>
    </row>
    <row r="618" spans="1:27" s="806" customFormat="1" ht="13.5" customHeight="1">
      <c r="A618" s="807"/>
      <c r="D618" s="805"/>
      <c r="E618" s="804"/>
      <c r="F618" s="804"/>
      <c r="G618" s="804"/>
      <c r="H618" s="804"/>
      <c r="I618" s="804"/>
      <c r="J618" s="804"/>
      <c r="K618" s="804"/>
      <c r="L618" s="804"/>
      <c r="M618" s="804"/>
      <c r="N618" s="804"/>
      <c r="O618" s="804"/>
      <c r="P618" s="804"/>
      <c r="Q618" s="804"/>
      <c r="R618" s="804"/>
      <c r="S618" s="804"/>
      <c r="T618" s="804"/>
      <c r="U618" s="804"/>
      <c r="V618" s="804"/>
      <c r="W618" s="804"/>
      <c r="X618" s="804"/>
      <c r="Y618" s="804"/>
      <c r="Z618" s="804"/>
      <c r="AA618" s="804"/>
    </row>
    <row r="619" spans="1:27" s="806" customFormat="1" ht="13.5" customHeight="1">
      <c r="A619" s="807"/>
      <c r="D619" s="805"/>
      <c r="E619" s="804"/>
      <c r="F619" s="804"/>
      <c r="G619" s="804"/>
      <c r="H619" s="804"/>
      <c r="I619" s="804"/>
      <c r="J619" s="804"/>
      <c r="K619" s="804"/>
      <c r="L619" s="804"/>
      <c r="M619" s="804"/>
      <c r="N619" s="804"/>
      <c r="O619" s="804"/>
      <c r="P619" s="804"/>
      <c r="Q619" s="804"/>
      <c r="R619" s="804"/>
      <c r="S619" s="804"/>
      <c r="T619" s="804"/>
      <c r="U619" s="804"/>
      <c r="V619" s="804"/>
      <c r="W619" s="804"/>
      <c r="X619" s="804"/>
      <c r="Y619" s="804"/>
      <c r="Z619" s="804"/>
      <c r="AA619" s="804"/>
    </row>
    <row r="620" spans="1:27" s="806" customFormat="1" ht="13.5" customHeight="1">
      <c r="A620" s="807"/>
      <c r="D620" s="805"/>
      <c r="E620" s="804"/>
      <c r="F620" s="804"/>
      <c r="G620" s="804"/>
      <c r="H620" s="804"/>
      <c r="I620" s="804"/>
      <c r="J620" s="804"/>
      <c r="K620" s="804"/>
      <c r="L620" s="804"/>
      <c r="M620" s="804"/>
      <c r="N620" s="804"/>
      <c r="O620" s="804"/>
      <c r="P620" s="804"/>
      <c r="Q620" s="804"/>
      <c r="R620" s="804"/>
      <c r="S620" s="804"/>
      <c r="T620" s="804"/>
      <c r="U620" s="804"/>
      <c r="V620" s="804"/>
      <c r="W620" s="804"/>
      <c r="X620" s="804"/>
      <c r="Y620" s="804"/>
      <c r="Z620" s="804"/>
      <c r="AA620" s="804"/>
    </row>
    <row r="621" spans="1:27" s="806" customFormat="1" ht="13.5" customHeight="1">
      <c r="A621" s="807"/>
      <c r="D621" s="805"/>
      <c r="E621" s="804"/>
      <c r="F621" s="804"/>
      <c r="G621" s="804"/>
      <c r="H621" s="804"/>
      <c r="I621" s="804"/>
      <c r="J621" s="804"/>
      <c r="K621" s="804"/>
      <c r="L621" s="804"/>
      <c r="M621" s="804"/>
      <c r="N621" s="804"/>
      <c r="O621" s="804"/>
      <c r="P621" s="804"/>
      <c r="Q621" s="804"/>
      <c r="R621" s="804"/>
      <c r="S621" s="804"/>
      <c r="T621" s="804"/>
      <c r="U621" s="804"/>
      <c r="V621" s="804"/>
      <c r="W621" s="804"/>
      <c r="X621" s="804"/>
      <c r="Y621" s="804"/>
      <c r="Z621" s="804"/>
      <c r="AA621" s="804"/>
    </row>
    <row r="622" spans="1:27" s="806" customFormat="1" ht="13.5" customHeight="1">
      <c r="A622" s="807"/>
      <c r="D622" s="805"/>
      <c r="E622" s="804"/>
      <c r="F622" s="804"/>
      <c r="G622" s="804"/>
      <c r="H622" s="804"/>
      <c r="I622" s="804"/>
      <c r="J622" s="804"/>
      <c r="K622" s="804"/>
      <c r="L622" s="804"/>
      <c r="M622" s="804"/>
      <c r="N622" s="804"/>
      <c r="O622" s="804"/>
      <c r="P622" s="804"/>
      <c r="Q622" s="804"/>
      <c r="R622" s="804"/>
      <c r="S622" s="804"/>
      <c r="T622" s="804"/>
      <c r="U622" s="804"/>
      <c r="V622" s="804"/>
      <c r="W622" s="804"/>
      <c r="X622" s="804"/>
      <c r="Y622" s="804"/>
      <c r="Z622" s="804"/>
      <c r="AA622" s="804"/>
    </row>
    <row r="623" spans="1:27" s="806" customFormat="1" ht="13.5" customHeight="1">
      <c r="A623" s="807"/>
      <c r="D623" s="805"/>
      <c r="E623" s="804"/>
      <c r="F623" s="804"/>
      <c r="G623" s="804"/>
      <c r="H623" s="804"/>
      <c r="I623" s="804"/>
      <c r="J623" s="804"/>
      <c r="K623" s="804"/>
      <c r="L623" s="804"/>
      <c r="M623" s="804"/>
      <c r="N623" s="804"/>
      <c r="O623" s="804"/>
      <c r="P623" s="804"/>
      <c r="Q623" s="804"/>
      <c r="R623" s="804"/>
      <c r="S623" s="804"/>
      <c r="T623" s="804"/>
      <c r="U623" s="804"/>
      <c r="V623" s="804"/>
      <c r="W623" s="804"/>
      <c r="X623" s="804"/>
      <c r="Y623" s="804"/>
      <c r="Z623" s="804"/>
      <c r="AA623" s="804"/>
    </row>
    <row r="624" spans="1:27" s="806" customFormat="1" ht="13.5" customHeight="1">
      <c r="A624" s="807"/>
      <c r="D624" s="805"/>
      <c r="E624" s="804"/>
      <c r="F624" s="804"/>
      <c r="G624" s="804"/>
      <c r="H624" s="804"/>
      <c r="I624" s="804"/>
      <c r="J624" s="804"/>
      <c r="K624" s="804"/>
      <c r="L624" s="804"/>
      <c r="M624" s="804"/>
      <c r="N624" s="804"/>
      <c r="O624" s="804"/>
      <c r="P624" s="804"/>
      <c r="Q624" s="804"/>
      <c r="R624" s="804"/>
      <c r="S624" s="804"/>
      <c r="T624" s="804"/>
      <c r="U624" s="804"/>
      <c r="V624" s="804"/>
      <c r="W624" s="804"/>
      <c r="X624" s="804"/>
      <c r="Y624" s="804"/>
      <c r="Z624" s="804"/>
      <c r="AA624" s="804"/>
    </row>
    <row r="625" spans="1:27" s="806" customFormat="1" ht="13.5" customHeight="1">
      <c r="A625" s="807"/>
      <c r="D625" s="805"/>
      <c r="E625" s="804"/>
      <c r="F625" s="804"/>
      <c r="G625" s="804"/>
      <c r="H625" s="804"/>
      <c r="I625" s="804"/>
      <c r="J625" s="804"/>
      <c r="K625" s="804"/>
      <c r="L625" s="804"/>
      <c r="M625" s="804"/>
      <c r="N625" s="804"/>
      <c r="O625" s="804"/>
      <c r="P625" s="804"/>
      <c r="Q625" s="804"/>
      <c r="R625" s="804"/>
      <c r="S625" s="804"/>
      <c r="T625" s="804"/>
      <c r="U625" s="804"/>
      <c r="V625" s="804"/>
      <c r="W625" s="804"/>
      <c r="X625" s="804"/>
      <c r="Y625" s="804"/>
      <c r="Z625" s="804"/>
      <c r="AA625" s="804"/>
    </row>
    <row r="626" spans="1:27" s="806" customFormat="1" ht="13.5" customHeight="1">
      <c r="A626" s="807"/>
      <c r="D626" s="805"/>
      <c r="E626" s="804"/>
      <c r="F626" s="804"/>
      <c r="G626" s="804"/>
      <c r="H626" s="804"/>
      <c r="I626" s="804"/>
      <c r="J626" s="804"/>
      <c r="K626" s="804"/>
      <c r="L626" s="804"/>
      <c r="M626" s="804"/>
      <c r="N626" s="804"/>
      <c r="O626" s="804"/>
      <c r="P626" s="804"/>
      <c r="Q626" s="804"/>
      <c r="R626" s="804"/>
      <c r="S626" s="804"/>
      <c r="T626" s="804"/>
      <c r="U626" s="804"/>
      <c r="V626" s="804"/>
      <c r="W626" s="804"/>
      <c r="X626" s="804"/>
      <c r="Y626" s="804"/>
      <c r="Z626" s="804"/>
      <c r="AA626" s="804"/>
    </row>
    <row r="627" spans="1:27" s="806" customFormat="1" ht="13.5" customHeight="1">
      <c r="A627" s="807"/>
      <c r="D627" s="805"/>
      <c r="E627" s="804"/>
      <c r="F627" s="804"/>
      <c r="G627" s="804"/>
      <c r="H627" s="804"/>
      <c r="I627" s="804"/>
      <c r="J627" s="804"/>
      <c r="K627" s="804"/>
      <c r="L627" s="804"/>
      <c r="M627" s="804"/>
      <c r="N627" s="804"/>
      <c r="O627" s="804"/>
      <c r="P627" s="804"/>
      <c r="Q627" s="804"/>
      <c r="R627" s="804"/>
      <c r="S627" s="804"/>
      <c r="T627" s="804"/>
      <c r="U627" s="804"/>
      <c r="V627" s="804"/>
      <c r="W627" s="804"/>
      <c r="X627" s="804"/>
      <c r="Y627" s="804"/>
      <c r="Z627" s="804"/>
      <c r="AA627" s="804"/>
    </row>
    <row r="628" spans="1:27" s="806" customFormat="1" ht="13.5" customHeight="1">
      <c r="A628" s="807"/>
      <c r="D628" s="805"/>
      <c r="E628" s="804"/>
      <c r="F628" s="804"/>
      <c r="G628" s="804"/>
      <c r="H628" s="804"/>
      <c r="I628" s="804"/>
      <c r="J628" s="804"/>
      <c r="K628" s="804"/>
      <c r="L628" s="804"/>
      <c r="M628" s="804"/>
      <c r="N628" s="804"/>
      <c r="O628" s="804"/>
      <c r="P628" s="804"/>
      <c r="Q628" s="804"/>
      <c r="R628" s="804"/>
      <c r="S628" s="804"/>
      <c r="T628" s="804"/>
      <c r="U628" s="804"/>
      <c r="V628" s="804"/>
      <c r="W628" s="804"/>
      <c r="X628" s="804"/>
      <c r="Y628" s="804"/>
      <c r="Z628" s="804"/>
      <c r="AA628" s="804"/>
    </row>
    <row r="629" spans="1:27" s="806" customFormat="1" ht="13.5" customHeight="1">
      <c r="A629" s="807"/>
      <c r="D629" s="805"/>
      <c r="E629" s="804"/>
      <c r="F629" s="804"/>
      <c r="G629" s="804"/>
      <c r="H629" s="804"/>
      <c r="I629" s="804"/>
      <c r="J629" s="804"/>
      <c r="K629" s="804"/>
      <c r="L629" s="804"/>
      <c r="M629" s="804"/>
      <c r="N629" s="804"/>
      <c r="O629" s="804"/>
      <c r="P629" s="804"/>
      <c r="Q629" s="804"/>
      <c r="R629" s="804"/>
      <c r="S629" s="804"/>
      <c r="T629" s="804"/>
      <c r="U629" s="804"/>
      <c r="V629" s="804"/>
      <c r="W629" s="804"/>
      <c r="X629" s="804"/>
      <c r="Y629" s="804"/>
      <c r="Z629" s="804"/>
      <c r="AA629" s="804"/>
    </row>
    <row r="630" spans="1:27" s="806" customFormat="1" ht="13.5" customHeight="1">
      <c r="A630" s="807"/>
      <c r="D630" s="805"/>
      <c r="E630" s="804"/>
      <c r="F630" s="804"/>
      <c r="G630" s="804"/>
      <c r="H630" s="804"/>
      <c r="I630" s="804"/>
      <c r="J630" s="804"/>
      <c r="K630" s="804"/>
      <c r="L630" s="804"/>
      <c r="M630" s="804"/>
      <c r="N630" s="804"/>
      <c r="O630" s="804"/>
      <c r="P630" s="804"/>
      <c r="Q630" s="804"/>
      <c r="R630" s="804"/>
      <c r="S630" s="804"/>
      <c r="T630" s="804"/>
      <c r="U630" s="804"/>
      <c r="V630" s="804"/>
      <c r="W630" s="804"/>
      <c r="X630" s="804"/>
      <c r="Y630" s="804"/>
      <c r="Z630" s="804"/>
      <c r="AA630" s="804"/>
    </row>
    <row r="631" spans="1:27" s="806" customFormat="1" ht="13.5" customHeight="1">
      <c r="A631" s="807"/>
      <c r="D631" s="805"/>
      <c r="E631" s="804"/>
      <c r="F631" s="804"/>
      <c r="G631" s="804"/>
      <c r="H631" s="804"/>
      <c r="I631" s="804"/>
      <c r="J631" s="804"/>
      <c r="K631" s="804"/>
      <c r="L631" s="804"/>
      <c r="M631" s="804"/>
      <c r="N631" s="804"/>
      <c r="O631" s="804"/>
      <c r="P631" s="804"/>
      <c r="Q631" s="804"/>
      <c r="R631" s="804"/>
      <c r="S631" s="804"/>
      <c r="T631" s="804"/>
      <c r="U631" s="804"/>
      <c r="V631" s="804"/>
      <c r="W631" s="804"/>
      <c r="X631" s="804"/>
      <c r="Y631" s="804"/>
      <c r="Z631" s="804"/>
      <c r="AA631" s="804"/>
    </row>
    <row r="632" spans="1:27" s="806" customFormat="1" ht="13.5" customHeight="1">
      <c r="A632" s="807"/>
      <c r="D632" s="805"/>
      <c r="E632" s="804"/>
      <c r="F632" s="804"/>
      <c r="G632" s="804"/>
      <c r="H632" s="804"/>
      <c r="I632" s="804"/>
      <c r="J632" s="804"/>
      <c r="K632" s="804"/>
      <c r="L632" s="804"/>
      <c r="M632" s="804"/>
      <c r="N632" s="804"/>
      <c r="O632" s="804"/>
      <c r="P632" s="804"/>
      <c r="Q632" s="804"/>
      <c r="R632" s="804"/>
      <c r="S632" s="804"/>
      <c r="T632" s="804"/>
      <c r="U632" s="804"/>
      <c r="V632" s="804"/>
      <c r="W632" s="804"/>
      <c r="X632" s="804"/>
      <c r="Y632" s="804"/>
      <c r="Z632" s="804"/>
      <c r="AA632" s="804"/>
    </row>
    <row r="633" spans="1:27" s="806" customFormat="1" ht="13.5" customHeight="1">
      <c r="A633" s="807"/>
      <c r="D633" s="805"/>
      <c r="E633" s="804"/>
      <c r="F633" s="804"/>
      <c r="G633" s="804"/>
      <c r="H633" s="804"/>
      <c r="I633" s="804"/>
      <c r="J633" s="804"/>
      <c r="K633" s="804"/>
      <c r="L633" s="804"/>
      <c r="M633" s="804"/>
      <c r="N633" s="804"/>
      <c r="O633" s="804"/>
      <c r="P633" s="804"/>
      <c r="Q633" s="804"/>
      <c r="R633" s="804"/>
      <c r="S633" s="804"/>
      <c r="T633" s="804"/>
      <c r="U633" s="804"/>
      <c r="V633" s="804"/>
      <c r="W633" s="804"/>
      <c r="X633" s="804"/>
      <c r="Y633" s="804"/>
      <c r="Z633" s="804"/>
      <c r="AA633" s="804"/>
    </row>
    <row r="634" spans="1:27" s="806" customFormat="1" ht="13.5" customHeight="1">
      <c r="A634" s="807"/>
      <c r="D634" s="805"/>
      <c r="E634" s="804"/>
      <c r="F634" s="804"/>
      <c r="G634" s="804"/>
      <c r="H634" s="804"/>
      <c r="I634" s="804"/>
      <c r="J634" s="804"/>
      <c r="K634" s="804"/>
      <c r="L634" s="804"/>
      <c r="M634" s="804"/>
      <c r="N634" s="804"/>
      <c r="O634" s="804"/>
      <c r="P634" s="804"/>
      <c r="Q634" s="804"/>
      <c r="R634" s="804"/>
      <c r="S634" s="804"/>
      <c r="T634" s="804"/>
      <c r="U634" s="804"/>
      <c r="V634" s="804"/>
      <c r="W634" s="804"/>
      <c r="X634" s="804"/>
      <c r="Y634" s="804"/>
      <c r="Z634" s="804"/>
      <c r="AA634" s="804"/>
    </row>
    <row r="635" spans="1:27" s="806" customFormat="1" ht="13.5" customHeight="1">
      <c r="A635" s="807"/>
      <c r="D635" s="805"/>
      <c r="E635" s="804"/>
      <c r="F635" s="804"/>
      <c r="G635" s="804"/>
      <c r="H635" s="804"/>
      <c r="I635" s="804"/>
      <c r="J635" s="804"/>
      <c r="K635" s="804"/>
      <c r="L635" s="804"/>
      <c r="M635" s="804"/>
      <c r="N635" s="804"/>
      <c r="O635" s="804"/>
      <c r="P635" s="804"/>
      <c r="Q635" s="804"/>
      <c r="R635" s="804"/>
      <c r="S635" s="804"/>
      <c r="T635" s="804"/>
      <c r="U635" s="804"/>
      <c r="V635" s="804"/>
      <c r="W635" s="804"/>
      <c r="X635" s="804"/>
      <c r="Y635" s="804"/>
      <c r="Z635" s="804"/>
      <c r="AA635" s="804"/>
    </row>
    <row r="636" spans="1:27" s="806" customFormat="1" ht="13.5" customHeight="1">
      <c r="A636" s="807"/>
      <c r="D636" s="805"/>
      <c r="E636" s="804"/>
      <c r="F636" s="804"/>
      <c r="G636" s="804"/>
      <c r="H636" s="804"/>
      <c r="I636" s="804"/>
      <c r="J636" s="804"/>
      <c r="K636" s="804"/>
      <c r="L636" s="804"/>
      <c r="M636" s="804"/>
      <c r="N636" s="804"/>
      <c r="O636" s="804"/>
      <c r="P636" s="804"/>
      <c r="Q636" s="804"/>
      <c r="R636" s="804"/>
      <c r="S636" s="804"/>
      <c r="T636" s="804"/>
      <c r="U636" s="804"/>
      <c r="V636" s="804"/>
      <c r="W636" s="804"/>
      <c r="X636" s="804"/>
      <c r="Y636" s="804"/>
      <c r="Z636" s="804"/>
      <c r="AA636" s="804"/>
    </row>
    <row r="637" spans="1:27" s="806" customFormat="1" ht="13.5" customHeight="1">
      <c r="A637" s="807"/>
      <c r="D637" s="805"/>
      <c r="E637" s="804"/>
      <c r="F637" s="804"/>
      <c r="G637" s="804"/>
      <c r="H637" s="804"/>
      <c r="I637" s="804"/>
      <c r="J637" s="804"/>
      <c r="K637" s="804"/>
      <c r="L637" s="804"/>
      <c r="M637" s="804"/>
      <c r="N637" s="804"/>
      <c r="O637" s="804"/>
      <c r="P637" s="804"/>
      <c r="Q637" s="804"/>
      <c r="R637" s="804"/>
      <c r="S637" s="804"/>
      <c r="T637" s="804"/>
      <c r="U637" s="804"/>
      <c r="V637" s="804"/>
      <c r="W637" s="804"/>
      <c r="X637" s="804"/>
      <c r="Y637" s="804"/>
      <c r="Z637" s="804"/>
      <c r="AA637" s="804"/>
    </row>
    <row r="638" spans="1:27" s="806" customFormat="1" ht="13.5" customHeight="1">
      <c r="A638" s="807"/>
      <c r="D638" s="805"/>
      <c r="E638" s="804"/>
      <c r="F638" s="804"/>
      <c r="G638" s="804"/>
      <c r="H638" s="804"/>
      <c r="I638" s="804"/>
      <c r="J638" s="804"/>
      <c r="K638" s="804"/>
      <c r="L638" s="804"/>
      <c r="M638" s="804"/>
      <c r="N638" s="804"/>
      <c r="O638" s="804"/>
      <c r="P638" s="804"/>
      <c r="Q638" s="804"/>
      <c r="R638" s="804"/>
      <c r="S638" s="804"/>
      <c r="T638" s="804"/>
      <c r="U638" s="804"/>
      <c r="V638" s="804"/>
      <c r="W638" s="804"/>
      <c r="X638" s="804"/>
      <c r="Y638" s="804"/>
      <c r="Z638" s="804"/>
      <c r="AA638" s="804"/>
    </row>
    <row r="639" spans="1:27" s="806" customFormat="1" ht="13.5" customHeight="1">
      <c r="A639" s="807"/>
      <c r="D639" s="805"/>
      <c r="E639" s="804"/>
      <c r="F639" s="804"/>
      <c r="G639" s="804"/>
      <c r="H639" s="804"/>
      <c r="I639" s="804"/>
      <c r="J639" s="804"/>
      <c r="K639" s="804"/>
      <c r="L639" s="804"/>
      <c r="M639" s="804"/>
      <c r="N639" s="804"/>
      <c r="O639" s="804"/>
      <c r="P639" s="804"/>
      <c r="Q639" s="804"/>
      <c r="R639" s="804"/>
      <c r="S639" s="804"/>
      <c r="T639" s="804"/>
      <c r="U639" s="804"/>
      <c r="V639" s="804"/>
      <c r="W639" s="804"/>
      <c r="X639" s="804"/>
      <c r="Y639" s="804"/>
      <c r="Z639" s="804"/>
      <c r="AA639" s="804"/>
    </row>
    <row r="640" spans="1:27" s="806" customFormat="1" ht="13.5" customHeight="1">
      <c r="A640" s="807"/>
      <c r="D640" s="805"/>
      <c r="E640" s="804"/>
      <c r="F640" s="804"/>
      <c r="G640" s="804"/>
      <c r="H640" s="804"/>
      <c r="I640" s="804"/>
      <c r="J640" s="804"/>
      <c r="K640" s="804"/>
      <c r="L640" s="804"/>
      <c r="M640" s="804"/>
      <c r="N640" s="804"/>
      <c r="O640" s="804"/>
      <c r="P640" s="804"/>
      <c r="Q640" s="804"/>
      <c r="R640" s="804"/>
      <c r="S640" s="804"/>
      <c r="T640" s="804"/>
      <c r="U640" s="804"/>
      <c r="V640" s="804"/>
      <c r="W640" s="804"/>
      <c r="X640" s="804"/>
      <c r="Y640" s="804"/>
      <c r="Z640" s="804"/>
      <c r="AA640" s="804"/>
    </row>
    <row r="641" spans="1:27" s="806" customFormat="1" ht="13.5" customHeight="1">
      <c r="A641" s="807"/>
      <c r="D641" s="805"/>
      <c r="E641" s="804"/>
      <c r="F641" s="804"/>
      <c r="G641" s="804"/>
      <c r="H641" s="804"/>
      <c r="I641" s="804"/>
      <c r="J641" s="804"/>
      <c r="K641" s="804"/>
      <c r="L641" s="804"/>
      <c r="M641" s="804"/>
      <c r="N641" s="804"/>
      <c r="O641" s="804"/>
      <c r="P641" s="804"/>
      <c r="Q641" s="804"/>
      <c r="R641" s="804"/>
      <c r="S641" s="804"/>
      <c r="T641" s="804"/>
      <c r="U641" s="804"/>
      <c r="V641" s="804"/>
      <c r="W641" s="804"/>
      <c r="X641" s="804"/>
      <c r="Y641" s="804"/>
      <c r="Z641" s="804"/>
      <c r="AA641" s="804"/>
    </row>
    <row r="642" spans="1:27" s="806" customFormat="1" ht="13.5" customHeight="1">
      <c r="A642" s="807"/>
      <c r="D642" s="805"/>
      <c r="E642" s="804"/>
      <c r="F642" s="804"/>
      <c r="G642" s="804"/>
      <c r="H642" s="804"/>
      <c r="I642" s="804"/>
      <c r="J642" s="804"/>
      <c r="K642" s="804"/>
      <c r="L642" s="804"/>
      <c r="M642" s="804"/>
      <c r="N642" s="804"/>
      <c r="O642" s="804"/>
      <c r="P642" s="804"/>
      <c r="Q642" s="804"/>
      <c r="R642" s="804"/>
      <c r="S642" s="804"/>
      <c r="T642" s="804"/>
      <c r="U642" s="804"/>
      <c r="V642" s="804"/>
      <c r="W642" s="804"/>
      <c r="X642" s="804"/>
      <c r="Y642" s="804"/>
      <c r="Z642" s="804"/>
      <c r="AA642" s="804"/>
    </row>
    <row r="643" spans="1:27" s="806" customFormat="1" ht="13.5" customHeight="1">
      <c r="A643" s="807"/>
      <c r="D643" s="805"/>
      <c r="E643" s="804"/>
      <c r="F643" s="804"/>
      <c r="G643" s="804"/>
      <c r="H643" s="804"/>
      <c r="I643" s="804"/>
      <c r="J643" s="804"/>
      <c r="K643" s="804"/>
      <c r="L643" s="804"/>
      <c r="M643" s="804"/>
      <c r="N643" s="804"/>
      <c r="O643" s="804"/>
      <c r="P643" s="804"/>
      <c r="Q643" s="804"/>
      <c r="R643" s="804"/>
      <c r="S643" s="804"/>
      <c r="T643" s="804"/>
      <c r="U643" s="804"/>
      <c r="V643" s="804"/>
      <c r="W643" s="804"/>
      <c r="X643" s="804"/>
      <c r="Y643" s="804"/>
      <c r="Z643" s="804"/>
      <c r="AA643" s="804"/>
    </row>
    <row r="644" spans="1:27" s="806" customFormat="1" ht="13.5" customHeight="1">
      <c r="A644" s="807"/>
      <c r="D644" s="805"/>
      <c r="E644" s="804"/>
      <c r="F644" s="804"/>
      <c r="G644" s="804"/>
      <c r="H644" s="804"/>
      <c r="I644" s="804"/>
      <c r="J644" s="804"/>
      <c r="K644" s="804"/>
      <c r="L644" s="804"/>
      <c r="M644" s="804"/>
      <c r="N644" s="804"/>
      <c r="O644" s="804"/>
      <c r="P644" s="804"/>
      <c r="Q644" s="804"/>
      <c r="R644" s="804"/>
      <c r="S644" s="804"/>
      <c r="T644" s="804"/>
      <c r="U644" s="804"/>
      <c r="V644" s="804"/>
      <c r="W644" s="804"/>
      <c r="X644" s="804"/>
      <c r="Y644" s="804"/>
      <c r="Z644" s="804"/>
      <c r="AA644" s="804"/>
    </row>
    <row r="645" spans="1:27" s="806" customFormat="1" ht="13.5" customHeight="1">
      <c r="A645" s="807"/>
      <c r="D645" s="805"/>
      <c r="E645" s="804"/>
      <c r="F645" s="804"/>
      <c r="G645" s="804"/>
      <c r="H645" s="804"/>
      <c r="I645" s="804"/>
      <c r="J645" s="804"/>
      <c r="K645" s="804"/>
      <c r="L645" s="804"/>
      <c r="M645" s="804"/>
      <c r="N645" s="804"/>
      <c r="O645" s="804"/>
      <c r="P645" s="804"/>
      <c r="Q645" s="804"/>
      <c r="R645" s="804"/>
      <c r="S645" s="804"/>
      <c r="T645" s="804"/>
      <c r="U645" s="804"/>
      <c r="V645" s="804"/>
      <c r="W645" s="804"/>
      <c r="X645" s="804"/>
      <c r="Y645" s="804"/>
      <c r="Z645" s="804"/>
      <c r="AA645" s="804"/>
    </row>
    <row r="646" spans="1:27" s="806" customFormat="1" ht="13.5" customHeight="1">
      <c r="A646" s="807"/>
      <c r="D646" s="805"/>
      <c r="E646" s="804"/>
      <c r="F646" s="804"/>
      <c r="G646" s="804"/>
      <c r="H646" s="804"/>
      <c r="I646" s="804"/>
      <c r="J646" s="804"/>
      <c r="K646" s="804"/>
      <c r="L646" s="804"/>
      <c r="M646" s="804"/>
      <c r="N646" s="804"/>
      <c r="O646" s="804"/>
      <c r="P646" s="804"/>
      <c r="Q646" s="804"/>
      <c r="R646" s="804"/>
      <c r="S646" s="804"/>
      <c r="T646" s="804"/>
      <c r="U646" s="804"/>
      <c r="V646" s="804"/>
      <c r="W646" s="804"/>
      <c r="X646" s="804"/>
      <c r="Y646" s="804"/>
      <c r="Z646" s="804"/>
      <c r="AA646" s="804"/>
    </row>
    <row r="647" spans="1:27" s="806" customFormat="1" ht="13.5" customHeight="1">
      <c r="A647" s="807"/>
      <c r="D647" s="805"/>
      <c r="E647" s="804"/>
      <c r="F647" s="804"/>
      <c r="G647" s="804"/>
      <c r="H647" s="804"/>
      <c r="I647" s="804"/>
      <c r="J647" s="804"/>
      <c r="K647" s="804"/>
      <c r="L647" s="804"/>
      <c r="M647" s="804"/>
      <c r="N647" s="804"/>
      <c r="O647" s="804"/>
      <c r="P647" s="804"/>
      <c r="Q647" s="804"/>
      <c r="R647" s="804"/>
      <c r="S647" s="804"/>
      <c r="T647" s="804"/>
      <c r="U647" s="804"/>
      <c r="V647" s="804"/>
      <c r="W647" s="804"/>
      <c r="X647" s="804"/>
      <c r="Y647" s="804"/>
      <c r="Z647" s="804"/>
      <c r="AA647" s="804"/>
    </row>
    <row r="648" spans="1:27" s="806" customFormat="1" ht="13.5" customHeight="1">
      <c r="A648" s="807"/>
      <c r="D648" s="805"/>
      <c r="E648" s="804"/>
      <c r="F648" s="804"/>
      <c r="G648" s="804"/>
      <c r="H648" s="804"/>
      <c r="I648" s="804"/>
      <c r="J648" s="804"/>
      <c r="K648" s="804"/>
      <c r="L648" s="804"/>
      <c r="M648" s="804"/>
      <c r="N648" s="804"/>
      <c r="O648" s="804"/>
      <c r="P648" s="804"/>
      <c r="Q648" s="804"/>
      <c r="R648" s="804"/>
      <c r="S648" s="804"/>
      <c r="T648" s="804"/>
      <c r="U648" s="804"/>
      <c r="V648" s="804"/>
      <c r="W648" s="804"/>
      <c r="X648" s="804"/>
      <c r="Y648" s="804"/>
      <c r="Z648" s="804"/>
      <c r="AA648" s="804"/>
    </row>
    <row r="649" spans="1:27" s="806" customFormat="1" ht="13.5" customHeight="1">
      <c r="A649" s="807"/>
      <c r="D649" s="805"/>
      <c r="E649" s="804"/>
      <c r="F649" s="804"/>
      <c r="G649" s="804"/>
      <c r="H649" s="804"/>
      <c r="I649" s="804"/>
      <c r="J649" s="804"/>
      <c r="K649" s="804"/>
      <c r="L649" s="804"/>
      <c r="M649" s="804"/>
      <c r="N649" s="804"/>
      <c r="O649" s="804"/>
      <c r="P649" s="804"/>
      <c r="Q649" s="804"/>
      <c r="R649" s="804"/>
      <c r="S649" s="804"/>
      <c r="T649" s="804"/>
      <c r="U649" s="804"/>
      <c r="V649" s="804"/>
      <c r="W649" s="804"/>
      <c r="X649" s="804"/>
      <c r="Y649" s="804"/>
      <c r="Z649" s="804"/>
      <c r="AA649" s="804"/>
    </row>
    <row r="650" spans="1:27" s="806" customFormat="1" ht="13.5" customHeight="1">
      <c r="A650" s="807"/>
      <c r="D650" s="805"/>
      <c r="E650" s="804"/>
      <c r="F650" s="804"/>
      <c r="G650" s="804"/>
      <c r="H650" s="804"/>
      <c r="I650" s="804"/>
      <c r="J650" s="804"/>
      <c r="K650" s="804"/>
      <c r="L650" s="804"/>
      <c r="M650" s="804"/>
      <c r="N650" s="804"/>
      <c r="O650" s="804"/>
      <c r="P650" s="804"/>
      <c r="Q650" s="804"/>
      <c r="R650" s="804"/>
      <c r="S650" s="804"/>
      <c r="T650" s="804"/>
      <c r="U650" s="804"/>
      <c r="V650" s="804"/>
      <c r="W650" s="804"/>
      <c r="X650" s="804"/>
      <c r="Y650" s="804"/>
      <c r="Z650" s="804"/>
      <c r="AA650" s="804"/>
    </row>
    <row r="651" spans="1:27" s="806" customFormat="1" ht="13.5" customHeight="1">
      <c r="A651" s="807"/>
      <c r="D651" s="805"/>
      <c r="E651" s="804"/>
      <c r="F651" s="804"/>
      <c r="G651" s="804"/>
      <c r="H651" s="804"/>
      <c r="I651" s="804"/>
      <c r="J651" s="804"/>
      <c r="K651" s="804"/>
      <c r="L651" s="804"/>
      <c r="M651" s="804"/>
      <c r="N651" s="804"/>
      <c r="O651" s="804"/>
      <c r="P651" s="804"/>
      <c r="Q651" s="804"/>
      <c r="R651" s="804"/>
      <c r="S651" s="804"/>
      <c r="T651" s="804"/>
      <c r="U651" s="804"/>
      <c r="V651" s="804"/>
      <c r="W651" s="804"/>
      <c r="X651" s="804"/>
      <c r="Y651" s="804"/>
      <c r="Z651" s="804"/>
      <c r="AA651" s="804"/>
    </row>
    <row r="652" spans="1:27" s="806" customFormat="1" ht="13.5" customHeight="1">
      <c r="A652" s="807"/>
      <c r="D652" s="805"/>
      <c r="E652" s="804"/>
      <c r="F652" s="804"/>
      <c r="G652" s="804"/>
      <c r="H652" s="804"/>
      <c r="I652" s="804"/>
      <c r="J652" s="804"/>
      <c r="K652" s="804"/>
      <c r="L652" s="804"/>
      <c r="M652" s="804"/>
      <c r="N652" s="804"/>
      <c r="O652" s="804"/>
      <c r="P652" s="804"/>
      <c r="Q652" s="804"/>
      <c r="R652" s="804"/>
      <c r="S652" s="804"/>
      <c r="T652" s="804"/>
      <c r="U652" s="804"/>
      <c r="V652" s="804"/>
      <c r="W652" s="804"/>
      <c r="X652" s="804"/>
      <c r="Y652" s="804"/>
      <c r="Z652" s="804"/>
      <c r="AA652" s="804"/>
    </row>
    <row r="653" spans="1:27" s="806" customFormat="1" ht="13.5" customHeight="1">
      <c r="A653" s="807"/>
      <c r="D653" s="805"/>
      <c r="E653" s="804"/>
      <c r="F653" s="804"/>
      <c r="G653" s="804"/>
      <c r="H653" s="804"/>
      <c r="I653" s="804"/>
      <c r="J653" s="804"/>
      <c r="K653" s="804"/>
      <c r="L653" s="804"/>
      <c r="M653" s="804"/>
      <c r="N653" s="804"/>
      <c r="O653" s="804"/>
      <c r="P653" s="804"/>
      <c r="Q653" s="804"/>
      <c r="R653" s="804"/>
      <c r="S653" s="804"/>
      <c r="T653" s="804"/>
      <c r="U653" s="804"/>
      <c r="V653" s="804"/>
      <c r="W653" s="804"/>
      <c r="X653" s="804"/>
      <c r="Y653" s="804"/>
      <c r="Z653" s="804"/>
      <c r="AA653" s="804"/>
    </row>
    <row r="654" spans="1:27" s="806" customFormat="1" ht="13.5" customHeight="1">
      <c r="A654" s="807"/>
      <c r="D654" s="805"/>
      <c r="E654" s="804"/>
      <c r="F654" s="804"/>
      <c r="G654" s="804"/>
      <c r="H654" s="804"/>
      <c r="I654" s="804"/>
      <c r="J654" s="804"/>
      <c r="K654" s="804"/>
      <c r="L654" s="804"/>
      <c r="M654" s="804"/>
      <c r="N654" s="804"/>
      <c r="O654" s="804"/>
      <c r="P654" s="804"/>
      <c r="Q654" s="804"/>
      <c r="R654" s="804"/>
      <c r="S654" s="804"/>
      <c r="T654" s="804"/>
      <c r="U654" s="804"/>
      <c r="V654" s="804"/>
      <c r="W654" s="804"/>
      <c r="X654" s="804"/>
      <c r="Y654" s="804"/>
      <c r="Z654" s="804"/>
      <c r="AA654" s="804"/>
    </row>
    <row r="655" spans="1:27" s="806" customFormat="1" ht="13.5" customHeight="1">
      <c r="A655" s="807"/>
      <c r="D655" s="805"/>
      <c r="E655" s="804"/>
      <c r="F655" s="804"/>
      <c r="G655" s="804"/>
      <c r="H655" s="804"/>
      <c r="I655" s="804"/>
      <c r="J655" s="804"/>
      <c r="K655" s="804"/>
      <c r="L655" s="804"/>
      <c r="M655" s="804"/>
      <c r="N655" s="804"/>
      <c r="O655" s="804"/>
      <c r="P655" s="804"/>
      <c r="Q655" s="804"/>
      <c r="R655" s="804"/>
      <c r="S655" s="804"/>
      <c r="T655" s="804"/>
      <c r="U655" s="804"/>
      <c r="V655" s="804"/>
      <c r="W655" s="804"/>
      <c r="X655" s="804"/>
      <c r="Y655" s="804"/>
      <c r="Z655" s="804"/>
      <c r="AA655" s="804"/>
    </row>
    <row r="656" spans="1:27" s="806" customFormat="1" ht="13.5" customHeight="1">
      <c r="A656" s="807"/>
      <c r="D656" s="805"/>
      <c r="E656" s="804"/>
      <c r="F656" s="804"/>
      <c r="G656" s="804"/>
      <c r="H656" s="804"/>
      <c r="I656" s="804"/>
      <c r="J656" s="804"/>
      <c r="K656" s="804"/>
      <c r="L656" s="804"/>
      <c r="M656" s="804"/>
      <c r="N656" s="804"/>
      <c r="O656" s="804"/>
      <c r="P656" s="804"/>
      <c r="Q656" s="804"/>
      <c r="R656" s="804"/>
      <c r="S656" s="804"/>
      <c r="T656" s="804"/>
      <c r="U656" s="804"/>
      <c r="V656" s="804"/>
      <c r="W656" s="804"/>
      <c r="X656" s="804"/>
      <c r="Y656" s="804"/>
      <c r="Z656" s="804"/>
      <c r="AA656" s="804"/>
    </row>
    <row r="657" spans="1:27" s="806" customFormat="1" ht="13.5" customHeight="1">
      <c r="A657" s="807"/>
      <c r="D657" s="805"/>
      <c r="E657" s="804"/>
      <c r="F657" s="804"/>
      <c r="G657" s="804"/>
      <c r="H657" s="804"/>
      <c r="I657" s="804"/>
      <c r="J657" s="804"/>
      <c r="K657" s="804"/>
      <c r="L657" s="804"/>
      <c r="M657" s="804"/>
      <c r="N657" s="804"/>
      <c r="O657" s="804"/>
      <c r="P657" s="804"/>
      <c r="Q657" s="804"/>
      <c r="R657" s="804"/>
      <c r="S657" s="804"/>
      <c r="T657" s="804"/>
      <c r="U657" s="804"/>
      <c r="V657" s="804"/>
      <c r="W657" s="804"/>
      <c r="X657" s="804"/>
      <c r="Y657" s="804"/>
      <c r="Z657" s="804"/>
      <c r="AA657" s="804"/>
    </row>
    <row r="658" spans="1:27" s="806" customFormat="1" ht="13.5" customHeight="1">
      <c r="A658" s="807"/>
      <c r="D658" s="805"/>
      <c r="E658" s="804"/>
      <c r="F658" s="804"/>
      <c r="G658" s="804"/>
      <c r="H658" s="804"/>
      <c r="I658" s="804"/>
      <c r="J658" s="804"/>
      <c r="K658" s="804"/>
      <c r="L658" s="804"/>
      <c r="M658" s="804"/>
      <c r="N658" s="804"/>
      <c r="O658" s="804"/>
      <c r="P658" s="804"/>
      <c r="Q658" s="804"/>
      <c r="R658" s="804"/>
      <c r="S658" s="804"/>
      <c r="T658" s="804"/>
      <c r="U658" s="804"/>
      <c r="V658" s="804"/>
      <c r="W658" s="804"/>
      <c r="X658" s="804"/>
      <c r="Y658" s="804"/>
      <c r="Z658" s="804"/>
      <c r="AA658" s="804"/>
    </row>
    <row r="659" spans="1:27" s="806" customFormat="1" ht="13.5" customHeight="1">
      <c r="A659" s="807"/>
      <c r="D659" s="805"/>
      <c r="E659" s="804"/>
      <c r="F659" s="804"/>
      <c r="G659" s="804"/>
      <c r="H659" s="804"/>
      <c r="I659" s="804"/>
      <c r="J659" s="804"/>
      <c r="K659" s="804"/>
      <c r="L659" s="804"/>
      <c r="M659" s="804"/>
      <c r="N659" s="804"/>
      <c r="O659" s="804"/>
      <c r="P659" s="804"/>
      <c r="Q659" s="804"/>
      <c r="R659" s="804"/>
      <c r="S659" s="804"/>
      <c r="T659" s="804"/>
      <c r="U659" s="804"/>
      <c r="V659" s="804"/>
      <c r="W659" s="804"/>
      <c r="X659" s="804"/>
      <c r="Y659" s="804"/>
      <c r="Z659" s="804"/>
      <c r="AA659" s="804"/>
    </row>
    <row r="660" spans="1:27" s="806" customFormat="1" ht="13.5" customHeight="1">
      <c r="A660" s="807"/>
      <c r="D660" s="805"/>
      <c r="E660" s="804"/>
      <c r="F660" s="804"/>
      <c r="G660" s="804"/>
      <c r="H660" s="804"/>
      <c r="I660" s="804"/>
      <c r="J660" s="804"/>
      <c r="K660" s="804"/>
      <c r="L660" s="804"/>
      <c r="M660" s="804"/>
      <c r="N660" s="804"/>
      <c r="O660" s="804"/>
      <c r="P660" s="804"/>
      <c r="Q660" s="804"/>
      <c r="R660" s="804"/>
      <c r="S660" s="804"/>
      <c r="T660" s="804"/>
      <c r="U660" s="804"/>
      <c r="V660" s="804"/>
      <c r="W660" s="804"/>
      <c r="X660" s="804"/>
      <c r="Y660" s="804"/>
      <c r="Z660" s="804"/>
      <c r="AA660" s="804"/>
    </row>
    <row r="661" spans="1:27" s="806" customFormat="1" ht="13.5" customHeight="1">
      <c r="A661" s="807"/>
      <c r="D661" s="805"/>
      <c r="E661" s="804"/>
      <c r="F661" s="804"/>
      <c r="G661" s="804"/>
      <c r="H661" s="804"/>
      <c r="I661" s="804"/>
      <c r="J661" s="804"/>
      <c r="K661" s="804"/>
      <c r="L661" s="804"/>
      <c r="M661" s="804"/>
      <c r="N661" s="804"/>
      <c r="O661" s="804"/>
      <c r="P661" s="804"/>
      <c r="Q661" s="804"/>
      <c r="R661" s="804"/>
      <c r="S661" s="804"/>
      <c r="T661" s="804"/>
      <c r="U661" s="804"/>
      <c r="V661" s="804"/>
      <c r="W661" s="804"/>
      <c r="X661" s="804"/>
      <c r="Y661" s="804"/>
      <c r="Z661" s="804"/>
      <c r="AA661" s="804"/>
    </row>
    <row r="662" spans="1:27" s="806" customFormat="1" ht="13.5" customHeight="1">
      <c r="A662" s="807"/>
      <c r="D662" s="805"/>
      <c r="E662" s="804"/>
      <c r="F662" s="804"/>
      <c r="G662" s="804"/>
      <c r="H662" s="804"/>
      <c r="I662" s="804"/>
      <c r="J662" s="804"/>
      <c r="K662" s="804"/>
      <c r="L662" s="804"/>
      <c r="M662" s="804"/>
      <c r="N662" s="804"/>
      <c r="O662" s="804"/>
      <c r="P662" s="804"/>
      <c r="Q662" s="804"/>
      <c r="R662" s="804"/>
      <c r="S662" s="804"/>
      <c r="T662" s="804"/>
      <c r="U662" s="804"/>
      <c r="V662" s="804"/>
      <c r="W662" s="804"/>
      <c r="X662" s="804"/>
      <c r="Y662" s="804"/>
      <c r="Z662" s="804"/>
      <c r="AA662" s="804"/>
    </row>
    <row r="663" spans="1:27" s="806" customFormat="1" ht="13.5" customHeight="1">
      <c r="A663" s="807"/>
      <c r="D663" s="805"/>
      <c r="E663" s="804"/>
      <c r="F663" s="804"/>
      <c r="G663" s="804"/>
      <c r="H663" s="804"/>
      <c r="I663" s="804"/>
      <c r="J663" s="804"/>
      <c r="K663" s="804"/>
      <c r="L663" s="804"/>
      <c r="M663" s="804"/>
      <c r="N663" s="804"/>
      <c r="O663" s="804"/>
      <c r="P663" s="804"/>
      <c r="Q663" s="804"/>
      <c r="R663" s="804"/>
      <c r="S663" s="804"/>
      <c r="T663" s="804"/>
      <c r="U663" s="804"/>
      <c r="V663" s="804"/>
      <c r="W663" s="804"/>
      <c r="X663" s="804"/>
      <c r="Y663" s="804"/>
      <c r="Z663" s="804"/>
      <c r="AA663" s="804"/>
    </row>
    <row r="664" spans="1:27" s="806" customFormat="1" ht="13.5" customHeight="1">
      <c r="A664" s="807"/>
      <c r="D664" s="805"/>
      <c r="E664" s="804"/>
      <c r="F664" s="804"/>
      <c r="G664" s="804"/>
      <c r="H664" s="804"/>
      <c r="I664" s="804"/>
      <c r="J664" s="804"/>
      <c r="K664" s="804"/>
      <c r="L664" s="804"/>
      <c r="M664" s="804"/>
      <c r="N664" s="804"/>
      <c r="O664" s="804"/>
      <c r="P664" s="804"/>
      <c r="Q664" s="804"/>
      <c r="R664" s="804"/>
      <c r="S664" s="804"/>
      <c r="T664" s="804"/>
      <c r="U664" s="804"/>
      <c r="V664" s="804"/>
      <c r="W664" s="804"/>
      <c r="X664" s="804"/>
      <c r="Y664" s="804"/>
      <c r="Z664" s="804"/>
      <c r="AA664" s="804"/>
    </row>
    <row r="665" spans="1:27" s="806" customFormat="1" ht="13.5" customHeight="1">
      <c r="A665" s="807"/>
      <c r="D665" s="805"/>
      <c r="E665" s="804"/>
      <c r="F665" s="804"/>
      <c r="G665" s="804"/>
      <c r="H665" s="804"/>
      <c r="I665" s="804"/>
      <c r="J665" s="804"/>
      <c r="K665" s="804"/>
      <c r="L665" s="804"/>
      <c r="M665" s="804"/>
      <c r="N665" s="804"/>
      <c r="O665" s="804"/>
      <c r="P665" s="804"/>
      <c r="Q665" s="804"/>
      <c r="R665" s="804"/>
      <c r="S665" s="804"/>
      <c r="T665" s="804"/>
      <c r="U665" s="804"/>
      <c r="V665" s="804"/>
      <c r="W665" s="804"/>
      <c r="X665" s="804"/>
      <c r="Y665" s="804"/>
      <c r="Z665" s="804"/>
      <c r="AA665" s="804"/>
    </row>
    <row r="666" spans="1:27" s="806" customFormat="1" ht="13.5" customHeight="1">
      <c r="A666" s="807"/>
      <c r="D666" s="805"/>
      <c r="E666" s="804"/>
      <c r="F666" s="804"/>
      <c r="G666" s="804"/>
      <c r="H666" s="804"/>
      <c r="I666" s="804"/>
      <c r="J666" s="804"/>
      <c r="K666" s="804"/>
      <c r="L666" s="804"/>
      <c r="M666" s="804"/>
      <c r="N666" s="804"/>
      <c r="O666" s="804"/>
      <c r="P666" s="804"/>
      <c r="Q666" s="804"/>
      <c r="R666" s="804"/>
      <c r="S666" s="804"/>
      <c r="T666" s="804"/>
      <c r="U666" s="804"/>
      <c r="V666" s="804"/>
      <c r="W666" s="804"/>
      <c r="X666" s="804"/>
      <c r="Y666" s="804"/>
      <c r="Z666" s="804"/>
      <c r="AA666" s="804"/>
    </row>
    <row r="667" spans="1:27" s="806" customFormat="1" ht="13.5" customHeight="1">
      <c r="A667" s="807"/>
      <c r="D667" s="805"/>
      <c r="E667" s="804"/>
      <c r="F667" s="804"/>
      <c r="G667" s="804"/>
      <c r="H667" s="804"/>
      <c r="I667" s="804"/>
      <c r="J667" s="804"/>
      <c r="K667" s="804"/>
      <c r="L667" s="804"/>
      <c r="M667" s="804"/>
      <c r="N667" s="804"/>
      <c r="O667" s="804"/>
      <c r="P667" s="804"/>
      <c r="Q667" s="804"/>
      <c r="R667" s="804"/>
      <c r="S667" s="804"/>
      <c r="T667" s="804"/>
      <c r="U667" s="804"/>
      <c r="V667" s="804"/>
      <c r="W667" s="804"/>
      <c r="X667" s="804"/>
      <c r="Y667" s="804"/>
      <c r="Z667" s="804"/>
      <c r="AA667" s="804"/>
    </row>
    <row r="668" spans="1:27" s="806" customFormat="1" ht="13.5" customHeight="1">
      <c r="A668" s="807"/>
      <c r="D668" s="805"/>
      <c r="E668" s="804"/>
      <c r="F668" s="804"/>
      <c r="G668" s="804"/>
      <c r="H668" s="804"/>
      <c r="I668" s="804"/>
      <c r="J668" s="804"/>
      <c r="K668" s="804"/>
      <c r="L668" s="804"/>
      <c r="M668" s="804"/>
      <c r="N668" s="804"/>
      <c r="O668" s="804"/>
      <c r="P668" s="804"/>
      <c r="Q668" s="804"/>
      <c r="R668" s="804"/>
      <c r="S668" s="804"/>
      <c r="T668" s="804"/>
      <c r="U668" s="804"/>
      <c r="V668" s="804"/>
      <c r="W668" s="804"/>
      <c r="X668" s="804"/>
      <c r="Y668" s="804"/>
      <c r="Z668" s="804"/>
      <c r="AA668" s="804"/>
    </row>
    <row r="669" spans="1:27" s="806" customFormat="1" ht="13.5" customHeight="1">
      <c r="A669" s="807"/>
      <c r="D669" s="805"/>
      <c r="E669" s="804"/>
      <c r="F669" s="804"/>
      <c r="G669" s="804"/>
      <c r="H669" s="804"/>
      <c r="I669" s="804"/>
      <c r="J669" s="804"/>
      <c r="K669" s="804"/>
      <c r="L669" s="804"/>
      <c r="M669" s="804"/>
      <c r="N669" s="804"/>
      <c r="O669" s="804"/>
      <c r="P669" s="804"/>
      <c r="Q669" s="804"/>
      <c r="R669" s="804"/>
      <c r="S669" s="804"/>
      <c r="T669" s="804"/>
      <c r="U669" s="804"/>
      <c r="V669" s="804"/>
      <c r="W669" s="804"/>
      <c r="X669" s="804"/>
      <c r="Y669" s="804"/>
      <c r="Z669" s="804"/>
      <c r="AA669" s="804"/>
    </row>
    <row r="670" spans="1:27" s="806" customFormat="1" ht="13.5" customHeight="1">
      <c r="A670" s="807"/>
      <c r="D670" s="805"/>
      <c r="E670" s="804"/>
      <c r="F670" s="804"/>
      <c r="G670" s="804"/>
      <c r="H670" s="804"/>
      <c r="I670" s="804"/>
      <c r="J670" s="804"/>
      <c r="K670" s="804"/>
      <c r="L670" s="804"/>
      <c r="M670" s="804"/>
      <c r="N670" s="804"/>
      <c r="O670" s="804"/>
      <c r="P670" s="804"/>
      <c r="Q670" s="804"/>
      <c r="R670" s="804"/>
      <c r="S670" s="804"/>
      <c r="T670" s="804"/>
      <c r="U670" s="804"/>
      <c r="V670" s="804"/>
      <c r="W670" s="804"/>
      <c r="X670" s="804"/>
      <c r="Y670" s="804"/>
      <c r="Z670" s="804"/>
      <c r="AA670" s="804"/>
    </row>
    <row r="671" spans="1:27" s="806" customFormat="1" ht="13.5" customHeight="1">
      <c r="A671" s="807"/>
      <c r="D671" s="805"/>
      <c r="E671" s="804"/>
      <c r="F671" s="804"/>
      <c r="G671" s="804"/>
      <c r="H671" s="804"/>
      <c r="I671" s="804"/>
      <c r="J671" s="804"/>
      <c r="K671" s="804"/>
      <c r="L671" s="804"/>
      <c r="M671" s="804"/>
      <c r="N671" s="804"/>
      <c r="O671" s="804"/>
      <c r="P671" s="804"/>
      <c r="Q671" s="804"/>
      <c r="R671" s="804"/>
      <c r="S671" s="804"/>
      <c r="T671" s="804"/>
      <c r="U671" s="804"/>
      <c r="V671" s="804"/>
      <c r="W671" s="804"/>
      <c r="X671" s="804"/>
      <c r="Y671" s="804"/>
      <c r="Z671" s="804"/>
      <c r="AA671" s="804"/>
    </row>
    <row r="672" spans="1:27" s="806" customFormat="1" ht="13.5" customHeight="1">
      <c r="A672" s="807"/>
      <c r="D672" s="805"/>
      <c r="E672" s="804"/>
      <c r="F672" s="804"/>
      <c r="G672" s="804"/>
      <c r="H672" s="804"/>
      <c r="I672" s="804"/>
      <c r="J672" s="804"/>
      <c r="K672" s="804"/>
      <c r="L672" s="804"/>
      <c r="M672" s="804"/>
      <c r="N672" s="804"/>
      <c r="O672" s="804"/>
      <c r="P672" s="804"/>
      <c r="Q672" s="804"/>
      <c r="R672" s="804"/>
      <c r="S672" s="804"/>
      <c r="T672" s="804"/>
      <c r="U672" s="804"/>
      <c r="V672" s="804"/>
      <c r="W672" s="804"/>
      <c r="X672" s="804"/>
      <c r="Y672" s="804"/>
      <c r="Z672" s="804"/>
      <c r="AA672" s="804"/>
    </row>
    <row r="673" spans="1:27" s="806" customFormat="1" ht="13.5" customHeight="1">
      <c r="A673" s="807"/>
      <c r="D673" s="805"/>
      <c r="E673" s="804"/>
      <c r="F673" s="804"/>
      <c r="G673" s="804"/>
      <c r="H673" s="804"/>
      <c r="I673" s="804"/>
      <c r="J673" s="804"/>
      <c r="K673" s="804"/>
      <c r="L673" s="804"/>
      <c r="M673" s="804"/>
      <c r="N673" s="804"/>
      <c r="O673" s="804"/>
      <c r="P673" s="804"/>
      <c r="Q673" s="804"/>
      <c r="R673" s="804"/>
      <c r="S673" s="804"/>
      <c r="T673" s="804"/>
      <c r="U673" s="804"/>
      <c r="V673" s="804"/>
      <c r="W673" s="804"/>
      <c r="X673" s="804"/>
      <c r="Y673" s="804"/>
      <c r="Z673" s="804"/>
      <c r="AA673" s="804"/>
    </row>
    <row r="674" spans="1:27" s="806" customFormat="1" ht="13.5" customHeight="1">
      <c r="A674" s="807"/>
      <c r="D674" s="805"/>
      <c r="E674" s="804"/>
      <c r="F674" s="804"/>
      <c r="G674" s="804"/>
      <c r="H674" s="804"/>
      <c r="I674" s="804"/>
      <c r="J674" s="804"/>
      <c r="K674" s="804"/>
      <c r="L674" s="804"/>
      <c r="M674" s="804"/>
      <c r="N674" s="804"/>
      <c r="O674" s="804"/>
      <c r="P674" s="804"/>
      <c r="Q674" s="804"/>
      <c r="R674" s="804"/>
      <c r="S674" s="804"/>
      <c r="T674" s="804"/>
      <c r="U674" s="804"/>
      <c r="V674" s="804"/>
      <c r="W674" s="804"/>
      <c r="X674" s="804"/>
      <c r="Y674" s="804"/>
      <c r="Z674" s="804"/>
      <c r="AA674" s="804"/>
    </row>
    <row r="675" spans="1:27" s="806" customFormat="1" ht="13.5" customHeight="1">
      <c r="A675" s="807"/>
      <c r="D675" s="805"/>
      <c r="E675" s="804"/>
      <c r="F675" s="804"/>
      <c r="G675" s="804"/>
      <c r="H675" s="804"/>
      <c r="I675" s="804"/>
      <c r="J675" s="804"/>
      <c r="K675" s="804"/>
      <c r="L675" s="804"/>
      <c r="M675" s="804"/>
      <c r="N675" s="804"/>
      <c r="O675" s="804"/>
      <c r="P675" s="804"/>
      <c r="Q675" s="804"/>
      <c r="R675" s="804"/>
      <c r="S675" s="804"/>
      <c r="T675" s="804"/>
      <c r="U675" s="804"/>
      <c r="V675" s="804"/>
      <c r="W675" s="804"/>
      <c r="X675" s="804"/>
      <c r="Y675" s="804"/>
      <c r="Z675" s="804"/>
      <c r="AA675" s="804"/>
    </row>
    <row r="676" spans="1:27" s="806" customFormat="1" ht="13.5" customHeight="1">
      <c r="A676" s="807"/>
      <c r="D676" s="805"/>
      <c r="E676" s="804"/>
      <c r="F676" s="804"/>
      <c r="G676" s="804"/>
      <c r="H676" s="804"/>
      <c r="I676" s="804"/>
      <c r="J676" s="804"/>
      <c r="K676" s="804"/>
      <c r="L676" s="804"/>
      <c r="M676" s="804"/>
      <c r="N676" s="804"/>
      <c r="O676" s="804"/>
      <c r="P676" s="804"/>
      <c r="Q676" s="804"/>
      <c r="R676" s="804"/>
      <c r="S676" s="804"/>
      <c r="T676" s="804"/>
      <c r="U676" s="804"/>
      <c r="V676" s="804"/>
      <c r="W676" s="804"/>
      <c r="X676" s="804"/>
      <c r="Y676" s="804"/>
      <c r="Z676" s="804"/>
      <c r="AA676" s="804"/>
    </row>
    <row r="677" spans="1:27" s="806" customFormat="1" ht="13.5" customHeight="1">
      <c r="A677" s="807"/>
      <c r="D677" s="805"/>
      <c r="E677" s="804"/>
      <c r="F677" s="804"/>
      <c r="G677" s="804"/>
      <c r="H677" s="804"/>
      <c r="I677" s="804"/>
      <c r="J677" s="804"/>
      <c r="K677" s="804"/>
      <c r="L677" s="804"/>
      <c r="M677" s="804"/>
      <c r="N677" s="804"/>
      <c r="O677" s="804"/>
      <c r="P677" s="804"/>
      <c r="Q677" s="804"/>
      <c r="R677" s="804"/>
      <c r="S677" s="804"/>
      <c r="T677" s="804"/>
      <c r="U677" s="804"/>
      <c r="V677" s="804"/>
      <c r="W677" s="804"/>
      <c r="X677" s="804"/>
      <c r="Y677" s="804"/>
      <c r="Z677" s="804"/>
      <c r="AA677" s="804"/>
    </row>
    <row r="678" spans="1:27" s="806" customFormat="1" ht="13.5" customHeight="1">
      <c r="A678" s="807"/>
      <c r="D678" s="805"/>
      <c r="E678" s="804"/>
      <c r="F678" s="804"/>
      <c r="G678" s="804"/>
      <c r="H678" s="804"/>
      <c r="I678" s="804"/>
      <c r="J678" s="804"/>
      <c r="K678" s="804"/>
      <c r="L678" s="804"/>
      <c r="M678" s="804"/>
      <c r="N678" s="804"/>
      <c r="O678" s="804"/>
      <c r="P678" s="804"/>
      <c r="Q678" s="804"/>
      <c r="R678" s="804"/>
      <c r="S678" s="804"/>
      <c r="T678" s="804"/>
      <c r="U678" s="804"/>
      <c r="V678" s="804"/>
      <c r="W678" s="804"/>
      <c r="X678" s="804"/>
      <c r="Y678" s="804"/>
      <c r="Z678" s="804"/>
      <c r="AA678" s="804"/>
    </row>
    <row r="679" spans="1:27" s="806" customFormat="1" ht="13.5" customHeight="1">
      <c r="A679" s="807"/>
      <c r="D679" s="805"/>
      <c r="E679" s="804"/>
      <c r="F679" s="804"/>
      <c r="G679" s="804"/>
      <c r="H679" s="804"/>
      <c r="I679" s="804"/>
      <c r="J679" s="804"/>
      <c r="K679" s="804"/>
      <c r="L679" s="804"/>
      <c r="M679" s="804"/>
      <c r="N679" s="804"/>
      <c r="O679" s="804"/>
      <c r="P679" s="804"/>
      <c r="Q679" s="804"/>
      <c r="R679" s="804"/>
      <c r="S679" s="804"/>
      <c r="T679" s="804"/>
      <c r="U679" s="804"/>
      <c r="V679" s="804"/>
      <c r="W679" s="804"/>
      <c r="X679" s="804"/>
      <c r="Y679" s="804"/>
      <c r="Z679" s="804"/>
      <c r="AA679" s="804"/>
    </row>
    <row r="680" spans="1:27" s="806" customFormat="1" ht="13.5" customHeight="1">
      <c r="A680" s="807"/>
      <c r="D680" s="805"/>
      <c r="E680" s="804"/>
      <c r="F680" s="804"/>
      <c r="G680" s="804"/>
      <c r="H680" s="804"/>
      <c r="I680" s="804"/>
      <c r="J680" s="804"/>
      <c r="K680" s="804"/>
      <c r="L680" s="804"/>
      <c r="M680" s="804"/>
      <c r="N680" s="804"/>
      <c r="O680" s="804"/>
      <c r="P680" s="804"/>
      <c r="Q680" s="804"/>
      <c r="R680" s="804"/>
      <c r="S680" s="804"/>
      <c r="T680" s="804"/>
      <c r="U680" s="804"/>
      <c r="V680" s="804"/>
      <c r="W680" s="804"/>
      <c r="X680" s="804"/>
      <c r="Y680" s="804"/>
      <c r="Z680" s="804"/>
      <c r="AA680" s="804"/>
    </row>
    <row r="681" spans="1:27" s="806" customFormat="1" ht="13.5" customHeight="1">
      <c r="A681" s="807"/>
      <c r="D681" s="805"/>
      <c r="E681" s="804"/>
      <c r="F681" s="804"/>
      <c r="G681" s="804"/>
      <c r="H681" s="804"/>
      <c r="I681" s="804"/>
      <c r="J681" s="804"/>
      <c r="K681" s="804"/>
      <c r="L681" s="804"/>
      <c r="M681" s="804"/>
      <c r="N681" s="804"/>
      <c r="O681" s="804"/>
      <c r="P681" s="804"/>
      <c r="Q681" s="804"/>
      <c r="R681" s="804"/>
      <c r="S681" s="804"/>
      <c r="T681" s="804"/>
      <c r="U681" s="804"/>
      <c r="V681" s="804"/>
      <c r="W681" s="804"/>
      <c r="X681" s="804"/>
      <c r="Y681" s="804"/>
      <c r="Z681" s="804"/>
      <c r="AA681" s="804"/>
    </row>
    <row r="682" spans="1:27" s="806" customFormat="1" ht="13.5" customHeight="1">
      <c r="A682" s="807"/>
      <c r="D682" s="805"/>
      <c r="E682" s="804"/>
      <c r="F682" s="804"/>
      <c r="G682" s="804"/>
      <c r="H682" s="804"/>
      <c r="I682" s="804"/>
      <c r="J682" s="804"/>
      <c r="K682" s="804"/>
      <c r="L682" s="804"/>
      <c r="M682" s="804"/>
      <c r="N682" s="804"/>
      <c r="O682" s="804"/>
      <c r="P682" s="804"/>
      <c r="Q682" s="804"/>
      <c r="R682" s="804"/>
      <c r="S682" s="804"/>
      <c r="T682" s="804"/>
      <c r="U682" s="804"/>
      <c r="V682" s="804"/>
      <c r="W682" s="804"/>
      <c r="X682" s="804"/>
      <c r="Y682" s="804"/>
      <c r="Z682" s="804"/>
      <c r="AA682" s="804"/>
    </row>
    <row r="683" spans="1:27" s="806" customFormat="1" ht="13.5" customHeight="1">
      <c r="A683" s="807"/>
      <c r="D683" s="805"/>
      <c r="E683" s="804"/>
      <c r="F683" s="804"/>
      <c r="G683" s="804"/>
      <c r="H683" s="804"/>
      <c r="I683" s="804"/>
      <c r="J683" s="804"/>
      <c r="K683" s="804"/>
      <c r="L683" s="804"/>
      <c r="M683" s="804"/>
      <c r="N683" s="804"/>
      <c r="O683" s="804"/>
      <c r="P683" s="804"/>
      <c r="Q683" s="804"/>
      <c r="R683" s="804"/>
      <c r="S683" s="804"/>
      <c r="T683" s="804"/>
      <c r="U683" s="804"/>
      <c r="V683" s="804"/>
      <c r="W683" s="804"/>
      <c r="X683" s="804"/>
      <c r="Y683" s="804"/>
      <c r="Z683" s="804"/>
      <c r="AA683" s="804"/>
    </row>
    <row r="684" spans="1:27" s="806" customFormat="1" ht="13.5" customHeight="1">
      <c r="A684" s="807"/>
      <c r="D684" s="805"/>
      <c r="E684" s="804"/>
      <c r="F684" s="804"/>
      <c r="G684" s="804"/>
      <c r="H684" s="804"/>
      <c r="I684" s="804"/>
      <c r="J684" s="804"/>
      <c r="K684" s="804"/>
      <c r="L684" s="804"/>
      <c r="M684" s="804"/>
      <c r="N684" s="804"/>
      <c r="O684" s="804"/>
      <c r="P684" s="804"/>
      <c r="Q684" s="804"/>
      <c r="R684" s="804"/>
      <c r="S684" s="804"/>
      <c r="T684" s="804"/>
      <c r="U684" s="804"/>
      <c r="V684" s="804"/>
      <c r="W684" s="804"/>
      <c r="X684" s="804"/>
      <c r="Y684" s="804"/>
      <c r="Z684" s="804"/>
      <c r="AA684" s="804"/>
    </row>
    <row r="685" spans="1:27" s="806" customFormat="1" ht="13.5" customHeight="1">
      <c r="A685" s="807"/>
      <c r="D685" s="805"/>
      <c r="E685" s="804"/>
      <c r="F685" s="804"/>
      <c r="G685" s="804"/>
      <c r="H685" s="804"/>
      <c r="I685" s="804"/>
      <c r="J685" s="804"/>
      <c r="K685" s="804"/>
      <c r="L685" s="804"/>
      <c r="M685" s="804"/>
      <c r="N685" s="804"/>
      <c r="O685" s="804"/>
      <c r="P685" s="804"/>
      <c r="Q685" s="804"/>
      <c r="R685" s="804"/>
      <c r="S685" s="804"/>
      <c r="T685" s="804"/>
      <c r="U685" s="804"/>
      <c r="V685" s="804"/>
      <c r="W685" s="804"/>
      <c r="X685" s="804"/>
      <c r="Y685" s="804"/>
      <c r="Z685" s="804"/>
      <c r="AA685" s="804"/>
    </row>
    <row r="686" spans="1:27" s="806" customFormat="1" ht="13.5" customHeight="1">
      <c r="A686" s="807"/>
      <c r="D686" s="805"/>
      <c r="E686" s="804"/>
      <c r="F686" s="804"/>
      <c r="G686" s="804"/>
      <c r="H686" s="804"/>
      <c r="I686" s="804"/>
      <c r="J686" s="804"/>
      <c r="K686" s="804"/>
      <c r="L686" s="804"/>
      <c r="M686" s="804"/>
      <c r="N686" s="804"/>
      <c r="O686" s="804"/>
      <c r="P686" s="804"/>
      <c r="Q686" s="804"/>
      <c r="R686" s="804"/>
      <c r="S686" s="804"/>
      <c r="T686" s="804"/>
      <c r="U686" s="804"/>
      <c r="V686" s="804"/>
      <c r="W686" s="804"/>
      <c r="X686" s="804"/>
      <c r="Y686" s="804"/>
      <c r="Z686" s="804"/>
      <c r="AA686" s="804"/>
    </row>
    <row r="687" spans="1:27" s="806" customFormat="1" ht="13.5" customHeight="1">
      <c r="A687" s="807"/>
      <c r="D687" s="805"/>
      <c r="E687" s="804"/>
      <c r="F687" s="804"/>
      <c r="G687" s="804"/>
      <c r="H687" s="804"/>
      <c r="I687" s="804"/>
      <c r="J687" s="804"/>
      <c r="K687" s="804"/>
      <c r="L687" s="804"/>
      <c r="M687" s="804"/>
      <c r="N687" s="804"/>
      <c r="O687" s="804"/>
      <c r="P687" s="804"/>
      <c r="Q687" s="804"/>
      <c r="R687" s="804"/>
      <c r="S687" s="804"/>
      <c r="T687" s="804"/>
      <c r="U687" s="804"/>
      <c r="V687" s="804"/>
      <c r="W687" s="804"/>
      <c r="X687" s="804"/>
      <c r="Y687" s="804"/>
      <c r="Z687" s="804"/>
      <c r="AA687" s="804"/>
    </row>
    <row r="688" spans="1:27" s="806" customFormat="1" ht="13.5" customHeight="1">
      <c r="A688" s="807"/>
      <c r="D688" s="805"/>
      <c r="E688" s="804"/>
      <c r="F688" s="804"/>
      <c r="G688" s="804"/>
      <c r="H688" s="804"/>
      <c r="I688" s="804"/>
      <c r="J688" s="804"/>
      <c r="K688" s="804"/>
      <c r="L688" s="804"/>
      <c r="M688" s="804"/>
      <c r="N688" s="804"/>
      <c r="O688" s="804"/>
      <c r="P688" s="804"/>
      <c r="Q688" s="804"/>
      <c r="R688" s="804"/>
      <c r="S688" s="804"/>
      <c r="T688" s="804"/>
      <c r="U688" s="804"/>
      <c r="V688" s="804"/>
      <c r="W688" s="804"/>
      <c r="X688" s="804"/>
      <c r="Y688" s="804"/>
      <c r="Z688" s="804"/>
      <c r="AA688" s="804"/>
    </row>
    <row r="689" spans="1:27" s="806" customFormat="1" ht="13.5" customHeight="1">
      <c r="A689" s="807"/>
      <c r="D689" s="805"/>
      <c r="E689" s="804"/>
      <c r="F689" s="804"/>
      <c r="G689" s="804"/>
      <c r="H689" s="804"/>
      <c r="I689" s="804"/>
      <c r="J689" s="804"/>
      <c r="K689" s="804"/>
      <c r="L689" s="804"/>
      <c r="M689" s="804"/>
      <c r="N689" s="804"/>
      <c r="O689" s="804"/>
      <c r="P689" s="804"/>
      <c r="Q689" s="804"/>
      <c r="R689" s="804"/>
      <c r="S689" s="804"/>
      <c r="T689" s="804"/>
      <c r="U689" s="804"/>
      <c r="V689" s="804"/>
      <c r="W689" s="804"/>
      <c r="X689" s="804"/>
      <c r="Y689" s="804"/>
      <c r="Z689" s="804"/>
      <c r="AA689" s="804"/>
    </row>
    <row r="690" spans="1:27" s="806" customFormat="1" ht="13.5" customHeight="1">
      <c r="A690" s="807"/>
      <c r="D690" s="805"/>
      <c r="E690" s="804"/>
      <c r="F690" s="804"/>
      <c r="G690" s="804"/>
      <c r="H690" s="804"/>
      <c r="I690" s="804"/>
      <c r="J690" s="804"/>
      <c r="K690" s="804"/>
      <c r="L690" s="804"/>
      <c r="M690" s="804"/>
      <c r="N690" s="804"/>
      <c r="O690" s="804"/>
      <c r="P690" s="804"/>
      <c r="Q690" s="804"/>
      <c r="R690" s="804"/>
      <c r="S690" s="804"/>
      <c r="T690" s="804"/>
      <c r="U690" s="804"/>
      <c r="V690" s="804"/>
      <c r="W690" s="804"/>
      <c r="X690" s="804"/>
      <c r="Y690" s="804"/>
      <c r="Z690" s="804"/>
      <c r="AA690" s="804"/>
    </row>
    <row r="691" spans="1:27" s="806" customFormat="1" ht="13.5" customHeight="1">
      <c r="A691" s="807"/>
      <c r="D691" s="805"/>
      <c r="E691" s="804"/>
      <c r="F691" s="804"/>
      <c r="G691" s="804"/>
      <c r="H691" s="804"/>
      <c r="I691" s="804"/>
      <c r="J691" s="804"/>
      <c r="K691" s="804"/>
      <c r="L691" s="804"/>
      <c r="M691" s="804"/>
      <c r="N691" s="804"/>
      <c r="O691" s="804"/>
      <c r="P691" s="804"/>
      <c r="Q691" s="804"/>
      <c r="R691" s="804"/>
      <c r="S691" s="804"/>
      <c r="T691" s="804"/>
      <c r="U691" s="804"/>
      <c r="V691" s="804"/>
      <c r="W691" s="804"/>
      <c r="X691" s="804"/>
      <c r="Y691" s="804"/>
      <c r="Z691" s="804"/>
      <c r="AA691" s="804"/>
    </row>
    <row r="692" spans="1:27" s="806" customFormat="1" ht="13.5" customHeight="1">
      <c r="A692" s="807"/>
      <c r="D692" s="805"/>
      <c r="E692" s="804"/>
      <c r="F692" s="804"/>
      <c r="G692" s="804"/>
      <c r="H692" s="804"/>
      <c r="I692" s="804"/>
      <c r="J692" s="804"/>
      <c r="K692" s="804"/>
      <c r="L692" s="804"/>
      <c r="M692" s="804"/>
      <c r="N692" s="804"/>
      <c r="O692" s="804"/>
      <c r="P692" s="804"/>
      <c r="Q692" s="804"/>
      <c r="R692" s="804"/>
      <c r="S692" s="804"/>
      <c r="T692" s="804"/>
      <c r="U692" s="804"/>
      <c r="V692" s="804"/>
      <c r="W692" s="804"/>
      <c r="X692" s="804"/>
      <c r="Y692" s="804"/>
      <c r="Z692" s="804"/>
      <c r="AA692" s="804"/>
    </row>
    <row r="693" spans="1:27" s="806" customFormat="1" ht="13.5" customHeight="1">
      <c r="A693" s="807"/>
      <c r="D693" s="805"/>
      <c r="E693" s="804"/>
      <c r="F693" s="804"/>
      <c r="G693" s="804"/>
      <c r="H693" s="804"/>
      <c r="I693" s="804"/>
      <c r="J693" s="804"/>
      <c r="K693" s="804"/>
      <c r="L693" s="804"/>
      <c r="M693" s="804"/>
      <c r="N693" s="804"/>
      <c r="O693" s="804"/>
      <c r="P693" s="804"/>
      <c r="Q693" s="804"/>
      <c r="R693" s="804"/>
      <c r="S693" s="804"/>
      <c r="T693" s="804"/>
      <c r="U693" s="804"/>
      <c r="V693" s="804"/>
      <c r="W693" s="804"/>
      <c r="X693" s="804"/>
      <c r="Y693" s="804"/>
      <c r="Z693" s="804"/>
      <c r="AA693" s="804"/>
    </row>
    <row r="694" spans="1:27" s="806" customFormat="1" ht="13.5" customHeight="1">
      <c r="A694" s="807"/>
      <c r="D694" s="805"/>
      <c r="E694" s="804"/>
      <c r="F694" s="804"/>
      <c r="G694" s="804"/>
      <c r="H694" s="804"/>
      <c r="I694" s="804"/>
      <c r="J694" s="804"/>
      <c r="K694" s="804"/>
      <c r="L694" s="804"/>
      <c r="M694" s="804"/>
      <c r="N694" s="804"/>
      <c r="O694" s="804"/>
      <c r="P694" s="804"/>
      <c r="Q694" s="804"/>
      <c r="R694" s="804"/>
      <c r="S694" s="804"/>
      <c r="T694" s="804"/>
      <c r="U694" s="804"/>
      <c r="V694" s="804"/>
      <c r="W694" s="804"/>
      <c r="X694" s="804"/>
      <c r="Y694" s="804"/>
      <c r="Z694" s="804"/>
      <c r="AA694" s="804"/>
    </row>
    <row r="695" spans="1:27" s="806" customFormat="1" ht="13.5" customHeight="1">
      <c r="A695" s="807"/>
      <c r="D695" s="805"/>
      <c r="E695" s="804"/>
      <c r="F695" s="804"/>
      <c r="G695" s="804"/>
      <c r="H695" s="804"/>
      <c r="I695" s="804"/>
      <c r="J695" s="804"/>
      <c r="K695" s="804"/>
      <c r="L695" s="804"/>
      <c r="M695" s="804"/>
      <c r="N695" s="804"/>
      <c r="O695" s="804"/>
      <c r="P695" s="804"/>
      <c r="Q695" s="804"/>
      <c r="R695" s="804"/>
      <c r="S695" s="804"/>
      <c r="T695" s="804"/>
      <c r="U695" s="804"/>
      <c r="V695" s="804"/>
      <c r="W695" s="804"/>
      <c r="X695" s="804"/>
      <c r="Y695" s="804"/>
      <c r="Z695" s="804"/>
      <c r="AA695" s="804"/>
    </row>
    <row r="696" spans="1:27" s="806" customFormat="1" ht="13.5" customHeight="1">
      <c r="A696" s="807"/>
      <c r="D696" s="805"/>
      <c r="E696" s="804"/>
      <c r="F696" s="804"/>
      <c r="G696" s="804"/>
      <c r="H696" s="804"/>
      <c r="I696" s="804"/>
      <c r="J696" s="804"/>
      <c r="K696" s="804"/>
      <c r="L696" s="804"/>
      <c r="M696" s="804"/>
      <c r="N696" s="804"/>
      <c r="O696" s="804"/>
      <c r="P696" s="804"/>
      <c r="Q696" s="804"/>
      <c r="R696" s="804"/>
      <c r="S696" s="804"/>
      <c r="T696" s="804"/>
      <c r="U696" s="804"/>
      <c r="V696" s="804"/>
      <c r="W696" s="804"/>
      <c r="X696" s="804"/>
      <c r="Y696" s="804"/>
      <c r="Z696" s="804"/>
      <c r="AA696" s="804"/>
    </row>
    <row r="697" spans="1:27" s="806" customFormat="1" ht="13.5" customHeight="1">
      <c r="A697" s="807"/>
      <c r="D697" s="805"/>
      <c r="E697" s="804"/>
      <c r="F697" s="804"/>
      <c r="G697" s="804"/>
      <c r="H697" s="804"/>
      <c r="I697" s="804"/>
      <c r="J697" s="804"/>
      <c r="K697" s="804"/>
      <c r="L697" s="804"/>
      <c r="M697" s="804"/>
      <c r="N697" s="804"/>
      <c r="O697" s="804"/>
      <c r="P697" s="804"/>
      <c r="Q697" s="804"/>
      <c r="R697" s="804"/>
      <c r="S697" s="804"/>
      <c r="T697" s="804"/>
      <c r="U697" s="804"/>
      <c r="V697" s="804"/>
      <c r="W697" s="804"/>
      <c r="X697" s="804"/>
      <c r="Y697" s="804"/>
      <c r="Z697" s="804"/>
      <c r="AA697" s="804"/>
    </row>
    <row r="698" spans="1:27" s="806" customFormat="1" ht="13.5" customHeight="1">
      <c r="A698" s="807"/>
      <c r="D698" s="805"/>
      <c r="E698" s="804"/>
      <c r="F698" s="804"/>
      <c r="G698" s="804"/>
      <c r="H698" s="804"/>
      <c r="I698" s="804"/>
      <c r="J698" s="804"/>
      <c r="K698" s="804"/>
      <c r="L698" s="804"/>
      <c r="M698" s="804"/>
      <c r="N698" s="804"/>
      <c r="O698" s="804"/>
      <c r="P698" s="804"/>
      <c r="Q698" s="804"/>
      <c r="R698" s="804"/>
      <c r="S698" s="804"/>
      <c r="T698" s="804"/>
      <c r="U698" s="804"/>
      <c r="V698" s="804"/>
      <c r="W698" s="804"/>
      <c r="X698" s="804"/>
      <c r="Y698" s="804"/>
      <c r="Z698" s="804"/>
      <c r="AA698" s="804"/>
    </row>
    <row r="699" spans="1:27" s="806" customFormat="1" ht="13.5" customHeight="1">
      <c r="A699" s="807"/>
      <c r="D699" s="805"/>
      <c r="E699" s="804"/>
      <c r="F699" s="804"/>
      <c r="G699" s="804"/>
      <c r="H699" s="804"/>
      <c r="I699" s="804"/>
      <c r="J699" s="804"/>
      <c r="K699" s="804"/>
      <c r="L699" s="804"/>
      <c r="M699" s="804"/>
      <c r="N699" s="804"/>
      <c r="O699" s="804"/>
      <c r="P699" s="804"/>
      <c r="Q699" s="804"/>
      <c r="R699" s="804"/>
      <c r="S699" s="804"/>
      <c r="T699" s="804"/>
      <c r="U699" s="804"/>
      <c r="V699" s="804"/>
      <c r="W699" s="804"/>
      <c r="X699" s="804"/>
      <c r="Y699" s="804"/>
      <c r="Z699" s="804"/>
      <c r="AA699" s="804"/>
    </row>
    <row r="700" spans="1:27" s="806" customFormat="1" ht="13.5" customHeight="1">
      <c r="A700" s="807"/>
      <c r="D700" s="805"/>
      <c r="E700" s="804"/>
      <c r="F700" s="804"/>
      <c r="G700" s="804"/>
      <c r="H700" s="804"/>
      <c r="I700" s="804"/>
      <c r="J700" s="804"/>
      <c r="K700" s="804"/>
      <c r="L700" s="804"/>
      <c r="M700" s="804"/>
      <c r="N700" s="804"/>
      <c r="O700" s="804"/>
      <c r="P700" s="804"/>
      <c r="Q700" s="804"/>
      <c r="R700" s="804"/>
      <c r="S700" s="804"/>
      <c r="T700" s="804"/>
      <c r="U700" s="804"/>
      <c r="V700" s="804"/>
      <c r="W700" s="804"/>
      <c r="X700" s="804"/>
      <c r="Y700" s="804"/>
      <c r="Z700" s="804"/>
      <c r="AA700" s="804"/>
    </row>
    <row r="701" spans="1:27" s="806" customFormat="1" ht="13.5" customHeight="1">
      <c r="A701" s="807"/>
      <c r="D701" s="805"/>
      <c r="E701" s="804"/>
      <c r="F701" s="804"/>
      <c r="G701" s="804"/>
      <c r="H701" s="804"/>
      <c r="I701" s="804"/>
      <c r="J701" s="804"/>
      <c r="K701" s="804"/>
      <c r="L701" s="804"/>
      <c r="M701" s="804"/>
      <c r="N701" s="804"/>
      <c r="O701" s="804"/>
      <c r="P701" s="804"/>
      <c r="Q701" s="804"/>
      <c r="R701" s="804"/>
      <c r="S701" s="804"/>
      <c r="T701" s="804"/>
      <c r="U701" s="804"/>
      <c r="V701" s="804"/>
      <c r="W701" s="804"/>
      <c r="X701" s="804"/>
      <c r="Y701" s="804"/>
      <c r="Z701" s="804"/>
      <c r="AA701" s="804"/>
    </row>
    <row r="702" spans="1:27" s="806" customFormat="1" ht="13.5" customHeight="1">
      <c r="A702" s="807"/>
      <c r="D702" s="805"/>
      <c r="E702" s="804"/>
      <c r="F702" s="804"/>
      <c r="G702" s="804"/>
      <c r="H702" s="804"/>
      <c r="I702" s="804"/>
      <c r="J702" s="804"/>
      <c r="K702" s="804"/>
      <c r="L702" s="804"/>
      <c r="M702" s="804"/>
      <c r="N702" s="804"/>
      <c r="O702" s="804"/>
      <c r="P702" s="804"/>
      <c r="Q702" s="804"/>
      <c r="R702" s="804"/>
      <c r="S702" s="804"/>
      <c r="T702" s="804"/>
      <c r="U702" s="804"/>
      <c r="V702" s="804"/>
      <c r="W702" s="804"/>
      <c r="X702" s="804"/>
      <c r="Y702" s="804"/>
      <c r="Z702" s="804"/>
      <c r="AA702" s="804"/>
    </row>
    <row r="703" spans="1:27" s="806" customFormat="1" ht="13.5" customHeight="1">
      <c r="A703" s="807"/>
      <c r="D703" s="805"/>
      <c r="E703" s="804"/>
      <c r="F703" s="804"/>
      <c r="G703" s="804"/>
      <c r="H703" s="804"/>
      <c r="I703" s="804"/>
      <c r="J703" s="804"/>
      <c r="K703" s="804"/>
      <c r="L703" s="804"/>
      <c r="M703" s="804"/>
      <c r="N703" s="804"/>
      <c r="O703" s="804"/>
      <c r="P703" s="804"/>
      <c r="Q703" s="804"/>
      <c r="R703" s="804"/>
      <c r="S703" s="804"/>
      <c r="T703" s="804"/>
      <c r="U703" s="804"/>
      <c r="V703" s="804"/>
      <c r="W703" s="804"/>
      <c r="X703" s="804"/>
      <c r="Y703" s="804"/>
      <c r="Z703" s="804"/>
      <c r="AA703" s="804"/>
    </row>
    <row r="704" spans="1:27" s="806" customFormat="1" ht="13.5" customHeight="1">
      <c r="A704" s="807"/>
      <c r="D704" s="805"/>
      <c r="E704" s="804"/>
      <c r="F704" s="804"/>
      <c r="G704" s="804"/>
      <c r="H704" s="804"/>
      <c r="I704" s="804"/>
      <c r="J704" s="804"/>
      <c r="K704" s="804"/>
      <c r="L704" s="804"/>
      <c r="M704" s="804"/>
      <c r="N704" s="804"/>
      <c r="O704" s="804"/>
      <c r="P704" s="804"/>
      <c r="Q704" s="804"/>
      <c r="R704" s="804"/>
      <c r="S704" s="804"/>
      <c r="T704" s="804"/>
      <c r="U704" s="804"/>
      <c r="V704" s="804"/>
      <c r="W704" s="804"/>
      <c r="X704" s="804"/>
      <c r="Y704" s="804"/>
      <c r="Z704" s="804"/>
      <c r="AA704" s="804"/>
    </row>
    <row r="705" spans="1:27" s="806" customFormat="1" ht="13.5" customHeight="1">
      <c r="A705" s="807"/>
      <c r="D705" s="805"/>
      <c r="E705" s="804"/>
      <c r="F705" s="804"/>
      <c r="G705" s="804"/>
      <c r="H705" s="804"/>
      <c r="I705" s="804"/>
      <c r="J705" s="804"/>
      <c r="K705" s="804"/>
      <c r="L705" s="804"/>
      <c r="M705" s="804"/>
      <c r="N705" s="804"/>
      <c r="O705" s="804"/>
      <c r="P705" s="804"/>
      <c r="Q705" s="804"/>
      <c r="R705" s="804"/>
      <c r="S705" s="804"/>
      <c r="T705" s="804"/>
      <c r="U705" s="804"/>
      <c r="V705" s="804"/>
      <c r="W705" s="804"/>
      <c r="X705" s="804"/>
      <c r="Y705" s="804"/>
      <c r="Z705" s="804"/>
      <c r="AA705" s="804"/>
    </row>
    <row r="706" spans="1:27" s="806" customFormat="1" ht="13.5" customHeight="1">
      <c r="A706" s="807"/>
      <c r="D706" s="805"/>
      <c r="E706" s="804"/>
      <c r="F706" s="804"/>
      <c r="G706" s="804"/>
      <c r="H706" s="804"/>
      <c r="I706" s="804"/>
      <c r="J706" s="804"/>
      <c r="K706" s="804"/>
      <c r="L706" s="804"/>
      <c r="M706" s="804"/>
      <c r="N706" s="804"/>
      <c r="O706" s="804"/>
      <c r="P706" s="804"/>
      <c r="Q706" s="804"/>
      <c r="R706" s="804"/>
      <c r="S706" s="804"/>
      <c r="T706" s="804"/>
      <c r="U706" s="804"/>
      <c r="V706" s="804"/>
      <c r="W706" s="804"/>
      <c r="X706" s="804"/>
      <c r="Y706" s="804"/>
      <c r="Z706" s="804"/>
      <c r="AA706" s="804"/>
    </row>
    <row r="707" spans="1:27" s="806" customFormat="1" ht="13.5" customHeight="1">
      <c r="A707" s="807"/>
      <c r="D707" s="805"/>
      <c r="E707" s="804"/>
      <c r="F707" s="804"/>
      <c r="G707" s="804"/>
      <c r="H707" s="804"/>
      <c r="I707" s="804"/>
      <c r="J707" s="804"/>
      <c r="K707" s="804"/>
      <c r="L707" s="804"/>
      <c r="M707" s="804"/>
      <c r="N707" s="804"/>
      <c r="O707" s="804"/>
      <c r="P707" s="804"/>
      <c r="Q707" s="804"/>
      <c r="R707" s="804"/>
      <c r="S707" s="804"/>
      <c r="T707" s="804"/>
      <c r="U707" s="804"/>
      <c r="V707" s="804"/>
      <c r="W707" s="804"/>
      <c r="X707" s="804"/>
      <c r="Y707" s="804"/>
      <c r="Z707" s="804"/>
      <c r="AA707" s="804"/>
    </row>
    <row r="708" spans="1:27" s="806" customFormat="1" ht="13.5" customHeight="1">
      <c r="A708" s="807"/>
      <c r="D708" s="805"/>
      <c r="E708" s="804"/>
      <c r="F708" s="804"/>
      <c r="G708" s="804"/>
      <c r="H708" s="804"/>
      <c r="I708" s="804"/>
      <c r="J708" s="804"/>
      <c r="K708" s="804"/>
      <c r="L708" s="804"/>
      <c r="M708" s="804"/>
      <c r="N708" s="804"/>
      <c r="O708" s="804"/>
      <c r="P708" s="804"/>
      <c r="Q708" s="804"/>
      <c r="R708" s="804"/>
      <c r="S708" s="804"/>
      <c r="T708" s="804"/>
      <c r="U708" s="804"/>
      <c r="V708" s="804"/>
      <c r="W708" s="804"/>
      <c r="X708" s="804"/>
      <c r="Y708" s="804"/>
      <c r="Z708" s="804"/>
      <c r="AA708" s="804"/>
    </row>
    <row r="709" spans="1:27" s="806" customFormat="1" ht="13.5" customHeight="1">
      <c r="A709" s="807"/>
      <c r="D709" s="805"/>
      <c r="E709" s="804"/>
      <c r="F709" s="804"/>
      <c r="G709" s="804"/>
      <c r="H709" s="804"/>
      <c r="I709" s="804"/>
      <c r="J709" s="804"/>
      <c r="K709" s="804"/>
      <c r="L709" s="804"/>
      <c r="M709" s="804"/>
      <c r="N709" s="804"/>
      <c r="O709" s="804"/>
      <c r="P709" s="804"/>
      <c r="Q709" s="804"/>
      <c r="R709" s="804"/>
      <c r="S709" s="804"/>
      <c r="T709" s="804"/>
      <c r="U709" s="804"/>
      <c r="V709" s="804"/>
      <c r="W709" s="804"/>
      <c r="X709" s="804"/>
      <c r="Y709" s="804"/>
      <c r="Z709" s="804"/>
      <c r="AA709" s="804"/>
    </row>
    <row r="710" spans="1:27" s="806" customFormat="1" ht="13.5" customHeight="1">
      <c r="A710" s="807"/>
      <c r="D710" s="805"/>
      <c r="E710" s="804"/>
      <c r="F710" s="804"/>
      <c r="G710" s="804"/>
      <c r="H710" s="804"/>
      <c r="I710" s="804"/>
      <c r="J710" s="804"/>
      <c r="K710" s="804"/>
      <c r="L710" s="804"/>
      <c r="M710" s="804"/>
      <c r="N710" s="804"/>
      <c r="O710" s="804"/>
      <c r="P710" s="804"/>
      <c r="Q710" s="804"/>
      <c r="R710" s="804"/>
      <c r="S710" s="804"/>
      <c r="T710" s="804"/>
      <c r="U710" s="804"/>
      <c r="V710" s="804"/>
      <c r="W710" s="804"/>
      <c r="X710" s="804"/>
      <c r="Y710" s="804"/>
      <c r="Z710" s="804"/>
      <c r="AA710" s="804"/>
    </row>
    <row r="711" spans="1:27" s="806" customFormat="1" ht="13.5" customHeight="1">
      <c r="A711" s="807"/>
      <c r="D711" s="805"/>
      <c r="E711" s="804"/>
      <c r="F711" s="804"/>
      <c r="G711" s="804"/>
      <c r="H711" s="804"/>
      <c r="I711" s="804"/>
      <c r="J711" s="804"/>
      <c r="K711" s="804"/>
      <c r="L711" s="804"/>
      <c r="M711" s="804"/>
      <c r="N711" s="804"/>
      <c r="O711" s="804"/>
      <c r="P711" s="804"/>
      <c r="Q711" s="804"/>
      <c r="R711" s="804"/>
      <c r="S711" s="804"/>
      <c r="T711" s="804"/>
      <c r="U711" s="804"/>
      <c r="V711" s="804"/>
      <c r="W711" s="804"/>
      <c r="X711" s="804"/>
      <c r="Y711" s="804"/>
      <c r="Z711" s="804"/>
      <c r="AA711" s="804"/>
    </row>
    <row r="712" spans="1:27" s="806" customFormat="1" ht="13.5" customHeight="1">
      <c r="A712" s="807"/>
      <c r="D712" s="805"/>
      <c r="E712" s="804"/>
      <c r="F712" s="804"/>
      <c r="G712" s="804"/>
      <c r="H712" s="804"/>
      <c r="I712" s="804"/>
      <c r="J712" s="804"/>
      <c r="K712" s="804"/>
      <c r="L712" s="804"/>
      <c r="M712" s="804"/>
      <c r="N712" s="804"/>
      <c r="O712" s="804"/>
      <c r="P712" s="804"/>
      <c r="Q712" s="804"/>
      <c r="R712" s="804"/>
      <c r="S712" s="804"/>
      <c r="T712" s="804"/>
      <c r="U712" s="804"/>
      <c r="V712" s="804"/>
      <c r="W712" s="804"/>
      <c r="X712" s="804"/>
      <c r="Y712" s="804"/>
      <c r="Z712" s="804"/>
      <c r="AA712" s="804"/>
    </row>
    <row r="713" spans="1:27" s="806" customFormat="1" ht="13.5" customHeight="1">
      <c r="A713" s="807"/>
      <c r="D713" s="805"/>
      <c r="E713" s="804"/>
      <c r="F713" s="804"/>
      <c r="G713" s="804"/>
      <c r="H713" s="804"/>
      <c r="I713" s="804"/>
      <c r="J713" s="804"/>
      <c r="K713" s="804"/>
      <c r="L713" s="804"/>
      <c r="M713" s="804"/>
      <c r="N713" s="804"/>
      <c r="O713" s="804"/>
      <c r="P713" s="804"/>
      <c r="Q713" s="804"/>
      <c r="R713" s="804"/>
      <c r="S713" s="804"/>
      <c r="T713" s="804"/>
      <c r="U713" s="804"/>
      <c r="V713" s="804"/>
      <c r="W713" s="804"/>
      <c r="X713" s="804"/>
      <c r="Y713" s="804"/>
      <c r="Z713" s="804"/>
      <c r="AA713" s="804"/>
    </row>
    <row r="714" spans="1:27" s="806" customFormat="1" ht="13.5" customHeight="1">
      <c r="A714" s="807"/>
      <c r="D714" s="805"/>
      <c r="E714" s="804"/>
      <c r="F714" s="804"/>
      <c r="G714" s="804"/>
      <c r="H714" s="804"/>
      <c r="I714" s="804"/>
      <c r="J714" s="804"/>
      <c r="K714" s="804"/>
      <c r="L714" s="804"/>
      <c r="M714" s="804"/>
      <c r="N714" s="804"/>
      <c r="O714" s="804"/>
      <c r="P714" s="804"/>
      <c r="Q714" s="804"/>
      <c r="R714" s="804"/>
      <c r="S714" s="804"/>
      <c r="T714" s="804"/>
      <c r="U714" s="804"/>
      <c r="V714" s="804"/>
      <c r="W714" s="804"/>
      <c r="X714" s="804"/>
      <c r="Y714" s="804"/>
      <c r="Z714" s="804"/>
      <c r="AA714" s="804"/>
    </row>
    <row r="715" spans="1:27" s="806" customFormat="1" ht="13.5" customHeight="1">
      <c r="A715" s="807"/>
      <c r="D715" s="805"/>
      <c r="E715" s="804"/>
      <c r="F715" s="804"/>
      <c r="G715" s="804"/>
      <c r="H715" s="804"/>
      <c r="I715" s="804"/>
      <c r="J715" s="804"/>
      <c r="K715" s="804"/>
      <c r="L715" s="804"/>
      <c r="M715" s="804"/>
      <c r="N715" s="804"/>
      <c r="O715" s="804"/>
      <c r="P715" s="804"/>
      <c r="Q715" s="804"/>
      <c r="R715" s="804"/>
      <c r="S715" s="804"/>
      <c r="T715" s="804"/>
      <c r="U715" s="804"/>
      <c r="V715" s="804"/>
      <c r="W715" s="804"/>
      <c r="X715" s="804"/>
      <c r="Y715" s="804"/>
      <c r="Z715" s="804"/>
      <c r="AA715" s="804"/>
    </row>
    <row r="716" spans="1:27" s="806" customFormat="1" ht="13.5" customHeight="1">
      <c r="A716" s="807"/>
      <c r="D716" s="805"/>
      <c r="E716" s="804"/>
      <c r="F716" s="804"/>
      <c r="G716" s="804"/>
      <c r="H716" s="804"/>
      <c r="I716" s="804"/>
      <c r="J716" s="804"/>
      <c r="K716" s="804"/>
      <c r="L716" s="804"/>
      <c r="M716" s="804"/>
      <c r="N716" s="804"/>
      <c r="O716" s="804"/>
      <c r="P716" s="804"/>
      <c r="Q716" s="804"/>
      <c r="R716" s="804"/>
      <c r="S716" s="804"/>
      <c r="T716" s="804"/>
      <c r="U716" s="804"/>
      <c r="V716" s="804"/>
      <c r="W716" s="804"/>
      <c r="X716" s="804"/>
      <c r="Y716" s="804"/>
      <c r="Z716" s="804"/>
      <c r="AA716" s="804"/>
    </row>
    <row r="717" spans="1:27" s="806" customFormat="1" ht="13.5" customHeight="1">
      <c r="A717" s="807"/>
      <c r="D717" s="805"/>
      <c r="E717" s="804"/>
      <c r="F717" s="804"/>
      <c r="G717" s="804"/>
      <c r="H717" s="804"/>
      <c r="I717" s="804"/>
      <c r="J717" s="804"/>
      <c r="K717" s="804"/>
      <c r="L717" s="804"/>
      <c r="M717" s="804"/>
      <c r="N717" s="804"/>
      <c r="O717" s="804"/>
      <c r="P717" s="804"/>
      <c r="Q717" s="804"/>
      <c r="R717" s="804"/>
      <c r="S717" s="804"/>
      <c r="T717" s="804"/>
      <c r="U717" s="804"/>
      <c r="V717" s="804"/>
      <c r="W717" s="804"/>
      <c r="X717" s="804"/>
      <c r="Y717" s="804"/>
      <c r="Z717" s="804"/>
      <c r="AA717" s="804"/>
    </row>
    <row r="718" spans="1:27" s="806" customFormat="1" ht="13.5" customHeight="1">
      <c r="A718" s="807"/>
      <c r="D718" s="805"/>
      <c r="E718" s="804"/>
      <c r="F718" s="804"/>
      <c r="G718" s="804"/>
      <c r="H718" s="804"/>
      <c r="I718" s="804"/>
      <c r="J718" s="804"/>
      <c r="K718" s="804"/>
      <c r="L718" s="804"/>
      <c r="M718" s="804"/>
      <c r="N718" s="804"/>
      <c r="O718" s="804"/>
      <c r="P718" s="804"/>
      <c r="Q718" s="804"/>
      <c r="R718" s="804"/>
      <c r="S718" s="804"/>
      <c r="T718" s="804"/>
      <c r="U718" s="804"/>
      <c r="V718" s="804"/>
      <c r="W718" s="804"/>
      <c r="X718" s="804"/>
      <c r="Y718" s="804"/>
      <c r="Z718" s="804"/>
      <c r="AA718" s="804"/>
    </row>
    <row r="719" spans="1:27" s="806" customFormat="1" ht="13.5" customHeight="1">
      <c r="A719" s="807"/>
      <c r="D719" s="805"/>
      <c r="E719" s="804"/>
      <c r="F719" s="804"/>
      <c r="G719" s="804"/>
      <c r="H719" s="804"/>
      <c r="I719" s="804"/>
      <c r="J719" s="804"/>
      <c r="K719" s="804"/>
      <c r="L719" s="804"/>
      <c r="M719" s="804"/>
      <c r="N719" s="804"/>
      <c r="O719" s="804"/>
      <c r="P719" s="804"/>
      <c r="Q719" s="804"/>
      <c r="R719" s="804"/>
      <c r="S719" s="804"/>
      <c r="T719" s="804"/>
      <c r="U719" s="804"/>
      <c r="V719" s="804"/>
      <c r="W719" s="804"/>
      <c r="X719" s="804"/>
      <c r="Y719" s="804"/>
      <c r="Z719" s="804"/>
      <c r="AA719" s="804"/>
    </row>
    <row r="720" spans="1:27" s="806" customFormat="1" ht="13.5" customHeight="1">
      <c r="A720" s="807"/>
      <c r="D720" s="805"/>
      <c r="E720" s="804"/>
      <c r="F720" s="804"/>
      <c r="G720" s="804"/>
      <c r="H720" s="804"/>
      <c r="I720" s="804"/>
      <c r="J720" s="804"/>
      <c r="K720" s="804"/>
      <c r="L720" s="804"/>
      <c r="M720" s="804"/>
      <c r="N720" s="804"/>
      <c r="O720" s="804"/>
      <c r="P720" s="804"/>
      <c r="Q720" s="804"/>
      <c r="R720" s="804"/>
      <c r="S720" s="804"/>
      <c r="T720" s="804"/>
      <c r="U720" s="804"/>
      <c r="V720" s="804"/>
      <c r="W720" s="804"/>
      <c r="X720" s="804"/>
      <c r="Y720" s="804"/>
      <c r="Z720" s="804"/>
      <c r="AA720" s="804"/>
    </row>
    <row r="721" spans="1:27" s="806" customFormat="1" ht="13.5" customHeight="1">
      <c r="A721" s="807"/>
      <c r="D721" s="805"/>
      <c r="E721" s="804"/>
      <c r="F721" s="804"/>
      <c r="G721" s="804"/>
      <c r="H721" s="804"/>
      <c r="I721" s="804"/>
      <c r="J721" s="804"/>
      <c r="K721" s="804"/>
      <c r="L721" s="804"/>
      <c r="M721" s="804"/>
      <c r="N721" s="804"/>
      <c r="O721" s="804"/>
      <c r="P721" s="804"/>
      <c r="Q721" s="804"/>
      <c r="R721" s="804"/>
      <c r="S721" s="804"/>
      <c r="T721" s="804"/>
      <c r="U721" s="804"/>
      <c r="V721" s="804"/>
      <c r="W721" s="804"/>
      <c r="X721" s="804"/>
      <c r="Y721" s="804"/>
      <c r="Z721" s="804"/>
      <c r="AA721" s="804"/>
    </row>
    <row r="722" spans="1:27" s="806" customFormat="1" ht="13.5" customHeight="1">
      <c r="A722" s="807"/>
      <c r="D722" s="805"/>
      <c r="E722" s="804"/>
      <c r="F722" s="804"/>
      <c r="G722" s="804"/>
      <c r="H722" s="804"/>
      <c r="I722" s="804"/>
      <c r="J722" s="804"/>
      <c r="K722" s="804"/>
      <c r="L722" s="804"/>
      <c r="M722" s="804"/>
      <c r="N722" s="804"/>
      <c r="O722" s="804"/>
      <c r="P722" s="804"/>
      <c r="Q722" s="804"/>
      <c r="R722" s="804"/>
      <c r="S722" s="804"/>
      <c r="T722" s="804"/>
      <c r="U722" s="804"/>
      <c r="V722" s="804"/>
      <c r="W722" s="804"/>
      <c r="X722" s="804"/>
      <c r="Y722" s="804"/>
      <c r="Z722" s="804"/>
      <c r="AA722" s="804"/>
    </row>
    <row r="723" spans="1:27" s="806" customFormat="1" ht="13.5" customHeight="1">
      <c r="A723" s="807"/>
      <c r="D723" s="805"/>
      <c r="E723" s="804"/>
      <c r="F723" s="804"/>
      <c r="G723" s="804"/>
      <c r="H723" s="804"/>
      <c r="I723" s="804"/>
      <c r="J723" s="804"/>
      <c r="K723" s="804"/>
      <c r="L723" s="804"/>
      <c r="M723" s="804"/>
      <c r="N723" s="804"/>
      <c r="O723" s="804"/>
      <c r="P723" s="804"/>
      <c r="Q723" s="804"/>
      <c r="R723" s="804"/>
      <c r="S723" s="804"/>
      <c r="T723" s="804"/>
      <c r="U723" s="804"/>
      <c r="V723" s="804"/>
      <c r="W723" s="804"/>
      <c r="X723" s="804"/>
      <c r="Y723" s="804"/>
      <c r="Z723" s="804"/>
      <c r="AA723" s="804"/>
    </row>
    <row r="724" spans="1:27" s="806" customFormat="1" ht="13.5" customHeight="1">
      <c r="A724" s="807"/>
      <c r="D724" s="805"/>
      <c r="E724" s="804"/>
      <c r="F724" s="804"/>
      <c r="G724" s="804"/>
      <c r="H724" s="804"/>
      <c r="I724" s="804"/>
      <c r="J724" s="804"/>
      <c r="K724" s="804"/>
      <c r="L724" s="804"/>
      <c r="M724" s="804"/>
      <c r="N724" s="804"/>
      <c r="O724" s="804"/>
      <c r="P724" s="804"/>
      <c r="Q724" s="804"/>
      <c r="R724" s="804"/>
      <c r="S724" s="804"/>
      <c r="T724" s="804"/>
      <c r="U724" s="804"/>
      <c r="V724" s="804"/>
      <c r="W724" s="804"/>
      <c r="X724" s="804"/>
      <c r="Y724" s="804"/>
      <c r="Z724" s="804"/>
      <c r="AA724" s="804"/>
    </row>
    <row r="725" spans="1:27" s="806" customFormat="1" ht="13.5" customHeight="1">
      <c r="A725" s="807"/>
      <c r="D725" s="805"/>
      <c r="E725" s="804"/>
      <c r="F725" s="804"/>
      <c r="G725" s="804"/>
      <c r="H725" s="804"/>
      <c r="I725" s="804"/>
      <c r="J725" s="804"/>
      <c r="K725" s="804"/>
      <c r="L725" s="804"/>
      <c r="M725" s="804"/>
      <c r="N725" s="804"/>
      <c r="O725" s="804"/>
      <c r="P725" s="804"/>
      <c r="Q725" s="804"/>
      <c r="R725" s="804"/>
      <c r="S725" s="804"/>
      <c r="T725" s="804"/>
      <c r="U725" s="804"/>
      <c r="V725" s="804"/>
      <c r="W725" s="804"/>
      <c r="X725" s="804"/>
      <c r="Y725" s="804"/>
      <c r="Z725" s="804"/>
      <c r="AA725" s="804"/>
    </row>
    <row r="726" spans="1:27" s="806" customFormat="1" ht="13.5" customHeight="1">
      <c r="A726" s="807"/>
      <c r="D726" s="805"/>
      <c r="E726" s="804"/>
      <c r="F726" s="804"/>
      <c r="G726" s="804"/>
      <c r="H726" s="804"/>
      <c r="I726" s="804"/>
      <c r="J726" s="804"/>
      <c r="K726" s="804"/>
      <c r="L726" s="804"/>
      <c r="M726" s="804"/>
      <c r="N726" s="804"/>
      <c r="O726" s="804"/>
      <c r="P726" s="804"/>
      <c r="Q726" s="804"/>
      <c r="R726" s="804"/>
      <c r="S726" s="804"/>
      <c r="T726" s="804"/>
      <c r="U726" s="804"/>
      <c r="V726" s="804"/>
      <c r="W726" s="804"/>
      <c r="X726" s="804"/>
      <c r="Y726" s="804"/>
      <c r="Z726" s="804"/>
      <c r="AA726" s="804"/>
    </row>
    <row r="727" spans="1:27" s="806" customFormat="1" ht="13.5" customHeight="1">
      <c r="A727" s="807"/>
      <c r="D727" s="805"/>
      <c r="E727" s="804"/>
      <c r="F727" s="804"/>
      <c r="G727" s="804"/>
      <c r="H727" s="804"/>
      <c r="I727" s="804"/>
      <c r="J727" s="804"/>
      <c r="K727" s="804"/>
      <c r="L727" s="804"/>
      <c r="M727" s="804"/>
      <c r="N727" s="804"/>
      <c r="O727" s="804"/>
      <c r="P727" s="804"/>
      <c r="Q727" s="804"/>
      <c r="R727" s="804"/>
      <c r="S727" s="804"/>
      <c r="T727" s="804"/>
      <c r="U727" s="804"/>
      <c r="V727" s="804"/>
      <c r="W727" s="804"/>
      <c r="X727" s="804"/>
      <c r="Y727" s="804"/>
      <c r="Z727" s="804"/>
      <c r="AA727" s="804"/>
    </row>
    <row r="728" spans="1:27" s="806" customFormat="1" ht="13.5" customHeight="1">
      <c r="A728" s="807"/>
      <c r="D728" s="805"/>
      <c r="E728" s="804"/>
      <c r="F728" s="804"/>
      <c r="G728" s="804"/>
      <c r="H728" s="804"/>
      <c r="I728" s="804"/>
      <c r="J728" s="804"/>
      <c r="K728" s="804"/>
      <c r="L728" s="804"/>
      <c r="M728" s="804"/>
      <c r="N728" s="804"/>
      <c r="O728" s="804"/>
      <c r="P728" s="804"/>
      <c r="Q728" s="804"/>
      <c r="R728" s="804"/>
      <c r="S728" s="804"/>
      <c r="T728" s="804"/>
      <c r="U728" s="804"/>
      <c r="V728" s="804"/>
      <c r="W728" s="804"/>
      <c r="X728" s="804"/>
      <c r="Y728" s="804"/>
      <c r="Z728" s="804"/>
      <c r="AA728" s="804"/>
    </row>
    <row r="729" spans="1:27" s="806" customFormat="1" ht="13.5" customHeight="1">
      <c r="A729" s="807"/>
      <c r="D729" s="805"/>
      <c r="E729" s="804"/>
      <c r="F729" s="804"/>
      <c r="G729" s="804"/>
      <c r="H729" s="804"/>
      <c r="I729" s="804"/>
      <c r="J729" s="804"/>
      <c r="K729" s="804"/>
      <c r="L729" s="804"/>
      <c r="M729" s="804"/>
      <c r="N729" s="804"/>
      <c r="O729" s="804"/>
      <c r="P729" s="804"/>
      <c r="Q729" s="804"/>
      <c r="R729" s="804"/>
      <c r="S729" s="804"/>
      <c r="T729" s="804"/>
      <c r="U729" s="804"/>
      <c r="V729" s="804"/>
      <c r="W729" s="804"/>
      <c r="X729" s="804"/>
      <c r="Y729" s="804"/>
      <c r="Z729" s="804"/>
      <c r="AA729" s="804"/>
    </row>
    <row r="730" spans="1:27" s="806" customFormat="1" ht="13.5" customHeight="1">
      <c r="A730" s="807"/>
      <c r="D730" s="805"/>
      <c r="E730" s="804"/>
      <c r="F730" s="804"/>
      <c r="G730" s="804"/>
      <c r="H730" s="804"/>
      <c r="I730" s="804"/>
      <c r="J730" s="804"/>
      <c r="K730" s="804"/>
      <c r="L730" s="804"/>
      <c r="M730" s="804"/>
      <c r="N730" s="804"/>
      <c r="O730" s="804"/>
      <c r="P730" s="804"/>
      <c r="Q730" s="804"/>
      <c r="R730" s="804"/>
      <c r="S730" s="804"/>
      <c r="T730" s="804"/>
      <c r="U730" s="804"/>
      <c r="V730" s="804"/>
      <c r="W730" s="804"/>
      <c r="X730" s="804"/>
      <c r="Y730" s="804"/>
      <c r="Z730" s="804"/>
      <c r="AA730" s="804"/>
    </row>
    <row r="731" spans="1:27" s="806" customFormat="1" ht="13.5" customHeight="1">
      <c r="A731" s="807"/>
      <c r="D731" s="805"/>
      <c r="E731" s="804"/>
      <c r="F731" s="804"/>
      <c r="G731" s="804"/>
      <c r="H731" s="804"/>
      <c r="I731" s="804"/>
      <c r="J731" s="804"/>
      <c r="K731" s="804"/>
      <c r="L731" s="804"/>
      <c r="M731" s="804"/>
      <c r="N731" s="804"/>
      <c r="O731" s="804"/>
      <c r="P731" s="804"/>
      <c r="Q731" s="804"/>
      <c r="R731" s="804"/>
      <c r="S731" s="804"/>
      <c r="T731" s="804"/>
      <c r="U731" s="804"/>
      <c r="V731" s="804"/>
      <c r="W731" s="804"/>
      <c r="X731" s="804"/>
      <c r="Y731" s="804"/>
      <c r="Z731" s="804"/>
      <c r="AA731" s="804"/>
    </row>
    <row r="732" spans="1:27" s="806" customFormat="1" ht="13.5" customHeight="1">
      <c r="A732" s="807"/>
      <c r="D732" s="805"/>
      <c r="E732" s="804"/>
      <c r="F732" s="804"/>
      <c r="G732" s="804"/>
      <c r="H732" s="804"/>
      <c r="I732" s="804"/>
      <c r="J732" s="804"/>
      <c r="K732" s="804"/>
      <c r="L732" s="804"/>
      <c r="M732" s="804"/>
      <c r="N732" s="804"/>
      <c r="O732" s="804"/>
      <c r="P732" s="804"/>
      <c r="Q732" s="804"/>
      <c r="R732" s="804"/>
      <c r="S732" s="804"/>
      <c r="T732" s="804"/>
      <c r="U732" s="804"/>
      <c r="V732" s="804"/>
      <c r="W732" s="804"/>
      <c r="X732" s="804"/>
      <c r="Y732" s="804"/>
      <c r="Z732" s="804"/>
      <c r="AA732" s="804"/>
    </row>
    <row r="733" spans="1:27" s="806" customFormat="1" ht="13.5" customHeight="1">
      <c r="A733" s="807"/>
      <c r="D733" s="805"/>
      <c r="E733" s="804"/>
      <c r="F733" s="804"/>
      <c r="G733" s="804"/>
      <c r="H733" s="804"/>
      <c r="I733" s="804"/>
      <c r="J733" s="804"/>
      <c r="K733" s="804"/>
      <c r="L733" s="804"/>
      <c r="M733" s="804"/>
      <c r="N733" s="804"/>
      <c r="O733" s="804"/>
      <c r="P733" s="804"/>
      <c r="Q733" s="804"/>
      <c r="R733" s="804"/>
      <c r="S733" s="804"/>
      <c r="T733" s="804"/>
      <c r="U733" s="804"/>
      <c r="V733" s="804"/>
      <c r="W733" s="804"/>
      <c r="X733" s="804"/>
      <c r="Y733" s="804"/>
      <c r="Z733" s="804"/>
      <c r="AA733" s="804"/>
    </row>
    <row r="734" spans="1:27" s="806" customFormat="1" ht="13.5" customHeight="1">
      <c r="A734" s="807"/>
      <c r="D734" s="805"/>
      <c r="E734" s="804"/>
      <c r="F734" s="804"/>
      <c r="G734" s="804"/>
      <c r="H734" s="804"/>
      <c r="I734" s="804"/>
      <c r="J734" s="804"/>
      <c r="K734" s="804"/>
      <c r="L734" s="804"/>
      <c r="M734" s="804"/>
      <c r="N734" s="804"/>
      <c r="O734" s="804"/>
      <c r="P734" s="804"/>
      <c r="Q734" s="804"/>
      <c r="R734" s="804"/>
      <c r="S734" s="804"/>
      <c r="T734" s="804"/>
      <c r="U734" s="804"/>
      <c r="V734" s="804"/>
      <c r="W734" s="804"/>
      <c r="X734" s="804"/>
      <c r="Y734" s="804"/>
      <c r="Z734" s="804"/>
      <c r="AA734" s="804"/>
    </row>
    <row r="735" spans="1:27" s="806" customFormat="1" ht="13.5" customHeight="1">
      <c r="A735" s="807"/>
      <c r="D735" s="805"/>
      <c r="E735" s="804"/>
      <c r="F735" s="804"/>
      <c r="G735" s="804"/>
      <c r="H735" s="804"/>
      <c r="I735" s="804"/>
      <c r="J735" s="804"/>
      <c r="K735" s="804"/>
      <c r="L735" s="804"/>
      <c r="M735" s="804"/>
      <c r="N735" s="804"/>
      <c r="O735" s="804"/>
      <c r="P735" s="804"/>
      <c r="Q735" s="804"/>
      <c r="R735" s="804"/>
      <c r="S735" s="804"/>
      <c r="T735" s="804"/>
      <c r="U735" s="804"/>
      <c r="V735" s="804"/>
      <c r="W735" s="804"/>
      <c r="X735" s="804"/>
      <c r="Y735" s="804"/>
      <c r="Z735" s="804"/>
      <c r="AA735" s="804"/>
    </row>
    <row r="736" spans="1:27" s="806" customFormat="1" ht="13.5" customHeight="1">
      <c r="A736" s="807"/>
      <c r="D736" s="805"/>
      <c r="E736" s="804"/>
      <c r="F736" s="804"/>
      <c r="G736" s="804"/>
      <c r="H736" s="804"/>
      <c r="I736" s="804"/>
      <c r="J736" s="804"/>
      <c r="K736" s="804"/>
      <c r="L736" s="804"/>
      <c r="M736" s="804"/>
      <c r="N736" s="804"/>
      <c r="O736" s="804"/>
      <c r="P736" s="804"/>
      <c r="Q736" s="804"/>
      <c r="R736" s="804"/>
      <c r="S736" s="804"/>
      <c r="T736" s="804"/>
      <c r="U736" s="804"/>
      <c r="V736" s="804"/>
      <c r="W736" s="804"/>
      <c r="X736" s="804"/>
      <c r="Y736" s="804"/>
      <c r="Z736" s="804"/>
      <c r="AA736" s="804"/>
    </row>
    <row r="737" spans="1:27" s="806" customFormat="1" ht="13.5" customHeight="1">
      <c r="A737" s="807"/>
      <c r="D737" s="805"/>
      <c r="E737" s="804"/>
      <c r="F737" s="804"/>
      <c r="G737" s="804"/>
      <c r="H737" s="804"/>
      <c r="I737" s="804"/>
      <c r="J737" s="804"/>
      <c r="K737" s="804"/>
      <c r="L737" s="804"/>
      <c r="M737" s="804"/>
      <c r="N737" s="804"/>
      <c r="O737" s="804"/>
      <c r="P737" s="804"/>
      <c r="Q737" s="804"/>
      <c r="R737" s="804"/>
      <c r="S737" s="804"/>
      <c r="T737" s="804"/>
      <c r="U737" s="804"/>
      <c r="V737" s="804"/>
      <c r="W737" s="804"/>
      <c r="X737" s="804"/>
      <c r="Y737" s="804"/>
      <c r="Z737" s="804"/>
      <c r="AA737" s="804"/>
    </row>
    <row r="738" spans="1:27" s="806" customFormat="1" ht="13.5" customHeight="1">
      <c r="A738" s="807"/>
      <c r="D738" s="805"/>
      <c r="E738" s="804"/>
      <c r="F738" s="804"/>
      <c r="G738" s="804"/>
      <c r="H738" s="804"/>
      <c r="I738" s="804"/>
      <c r="J738" s="804"/>
      <c r="K738" s="804"/>
      <c r="L738" s="804"/>
      <c r="M738" s="804"/>
      <c r="N738" s="804"/>
      <c r="O738" s="804"/>
      <c r="P738" s="804"/>
      <c r="Q738" s="804"/>
      <c r="R738" s="804"/>
      <c r="S738" s="804"/>
      <c r="T738" s="804"/>
      <c r="U738" s="804"/>
      <c r="V738" s="804"/>
      <c r="W738" s="804"/>
      <c r="X738" s="804"/>
      <c r="Y738" s="804"/>
      <c r="Z738" s="804"/>
      <c r="AA738" s="804"/>
    </row>
    <row r="739" spans="1:27" s="806" customFormat="1" ht="13.5" customHeight="1">
      <c r="A739" s="807"/>
      <c r="D739" s="805"/>
      <c r="E739" s="804"/>
      <c r="F739" s="804"/>
      <c r="G739" s="804"/>
      <c r="H739" s="804"/>
      <c r="I739" s="804"/>
      <c r="J739" s="804"/>
      <c r="K739" s="804"/>
      <c r="L739" s="804"/>
      <c r="M739" s="804"/>
      <c r="N739" s="804"/>
      <c r="O739" s="804"/>
      <c r="P739" s="804"/>
      <c r="Q739" s="804"/>
      <c r="R739" s="804"/>
      <c r="S739" s="804"/>
      <c r="T739" s="804"/>
      <c r="U739" s="804"/>
      <c r="V739" s="804"/>
      <c r="W739" s="804"/>
      <c r="X739" s="804"/>
      <c r="Y739" s="804"/>
      <c r="Z739" s="804"/>
      <c r="AA739" s="804"/>
    </row>
    <row r="740" spans="1:27" s="806" customFormat="1" ht="13.5" customHeight="1">
      <c r="A740" s="807"/>
      <c r="D740" s="805"/>
      <c r="E740" s="804"/>
      <c r="F740" s="804"/>
      <c r="G740" s="804"/>
      <c r="H740" s="804"/>
      <c r="I740" s="804"/>
      <c r="J740" s="804"/>
      <c r="K740" s="804"/>
      <c r="L740" s="804"/>
      <c r="M740" s="804"/>
      <c r="N740" s="804"/>
      <c r="O740" s="804"/>
      <c r="P740" s="804"/>
      <c r="Q740" s="804"/>
      <c r="R740" s="804"/>
      <c r="S740" s="804"/>
      <c r="T740" s="804"/>
      <c r="U740" s="804"/>
      <c r="V740" s="804"/>
      <c r="W740" s="804"/>
      <c r="X740" s="804"/>
      <c r="Y740" s="804"/>
      <c r="Z740" s="804"/>
      <c r="AA740" s="804"/>
    </row>
    <row r="741" spans="1:27" s="806" customFormat="1" ht="13.5" customHeight="1">
      <c r="A741" s="807"/>
      <c r="D741" s="805"/>
      <c r="E741" s="804"/>
      <c r="F741" s="804"/>
      <c r="G741" s="804"/>
      <c r="H741" s="804"/>
      <c r="I741" s="804"/>
      <c r="J741" s="804"/>
      <c r="K741" s="804"/>
      <c r="L741" s="804"/>
      <c r="M741" s="804"/>
      <c r="N741" s="804"/>
      <c r="O741" s="804"/>
      <c r="P741" s="804"/>
      <c r="Q741" s="804"/>
      <c r="R741" s="804"/>
      <c r="S741" s="804"/>
      <c r="T741" s="804"/>
      <c r="U741" s="804"/>
      <c r="V741" s="804"/>
      <c r="W741" s="804"/>
      <c r="X741" s="804"/>
      <c r="Y741" s="804"/>
      <c r="Z741" s="804"/>
      <c r="AA741" s="804"/>
    </row>
    <row r="742" spans="1:27" s="806" customFormat="1" ht="13.5" customHeight="1">
      <c r="A742" s="807"/>
      <c r="D742" s="805"/>
      <c r="E742" s="804"/>
      <c r="F742" s="804"/>
      <c r="G742" s="804"/>
      <c r="H742" s="804"/>
      <c r="I742" s="804"/>
      <c r="J742" s="804"/>
      <c r="K742" s="804"/>
      <c r="L742" s="804"/>
      <c r="M742" s="804"/>
      <c r="N742" s="804"/>
      <c r="O742" s="804"/>
      <c r="P742" s="804"/>
      <c r="Q742" s="804"/>
      <c r="R742" s="804"/>
      <c r="S742" s="804"/>
      <c r="T742" s="804"/>
      <c r="U742" s="804"/>
      <c r="V742" s="804"/>
      <c r="W742" s="804"/>
      <c r="X742" s="804"/>
      <c r="Y742" s="804"/>
      <c r="Z742" s="804"/>
      <c r="AA742" s="804"/>
    </row>
    <row r="743" spans="1:27" s="806" customFormat="1" ht="13.5" customHeight="1">
      <c r="A743" s="807"/>
      <c r="D743" s="805"/>
      <c r="E743" s="804"/>
      <c r="F743" s="804"/>
      <c r="G743" s="804"/>
      <c r="H743" s="804"/>
      <c r="I743" s="804"/>
      <c r="J743" s="804"/>
      <c r="K743" s="804"/>
      <c r="L743" s="804"/>
      <c r="M743" s="804"/>
      <c r="N743" s="804"/>
      <c r="O743" s="804"/>
      <c r="P743" s="804"/>
      <c r="Q743" s="804"/>
      <c r="R743" s="804"/>
      <c r="S743" s="804"/>
      <c r="T743" s="804"/>
      <c r="U743" s="804"/>
      <c r="V743" s="804"/>
      <c r="W743" s="804"/>
      <c r="X743" s="804"/>
      <c r="Y743" s="804"/>
      <c r="Z743" s="804"/>
      <c r="AA743" s="804"/>
    </row>
    <row r="744" spans="1:27" s="806" customFormat="1" ht="13.5" customHeight="1">
      <c r="A744" s="807"/>
      <c r="D744" s="805"/>
      <c r="E744" s="804"/>
      <c r="F744" s="804"/>
      <c r="G744" s="804"/>
      <c r="H744" s="804"/>
      <c r="I744" s="804"/>
      <c r="J744" s="804"/>
      <c r="K744" s="804"/>
      <c r="L744" s="804"/>
      <c r="M744" s="804"/>
      <c r="N744" s="804"/>
      <c r="O744" s="804"/>
      <c r="P744" s="804"/>
      <c r="Q744" s="804"/>
      <c r="R744" s="804"/>
      <c r="S744" s="804"/>
      <c r="T744" s="804"/>
      <c r="U744" s="804"/>
      <c r="V744" s="804"/>
      <c r="W744" s="804"/>
      <c r="X744" s="804"/>
      <c r="Y744" s="804"/>
      <c r="Z744" s="804"/>
      <c r="AA744" s="804"/>
    </row>
    <row r="745" spans="1:27" s="806" customFormat="1" ht="13.5" customHeight="1">
      <c r="A745" s="807"/>
      <c r="D745" s="805"/>
      <c r="E745" s="804"/>
      <c r="F745" s="804"/>
      <c r="G745" s="804"/>
      <c r="H745" s="804"/>
      <c r="I745" s="804"/>
      <c r="J745" s="804"/>
      <c r="K745" s="804"/>
      <c r="L745" s="804"/>
      <c r="M745" s="804"/>
      <c r="N745" s="804"/>
      <c r="O745" s="804"/>
      <c r="P745" s="804"/>
      <c r="Q745" s="804"/>
      <c r="R745" s="804"/>
      <c r="S745" s="804"/>
      <c r="T745" s="804"/>
      <c r="U745" s="804"/>
      <c r="V745" s="804"/>
      <c r="W745" s="804"/>
      <c r="X745" s="804"/>
      <c r="Y745" s="804"/>
      <c r="Z745" s="804"/>
      <c r="AA745" s="804"/>
    </row>
    <row r="746" spans="1:27" s="806" customFormat="1" ht="13.5" customHeight="1">
      <c r="A746" s="807"/>
      <c r="D746" s="805"/>
      <c r="E746" s="804"/>
      <c r="F746" s="804"/>
      <c r="G746" s="804"/>
      <c r="H746" s="804"/>
      <c r="I746" s="804"/>
      <c r="J746" s="804"/>
      <c r="K746" s="804"/>
      <c r="L746" s="804"/>
      <c r="M746" s="804"/>
      <c r="N746" s="804"/>
      <c r="O746" s="804"/>
      <c r="P746" s="804"/>
      <c r="Q746" s="804"/>
      <c r="R746" s="804"/>
      <c r="S746" s="804"/>
      <c r="T746" s="804"/>
      <c r="U746" s="804"/>
      <c r="V746" s="804"/>
      <c r="W746" s="804"/>
      <c r="X746" s="804"/>
      <c r="Y746" s="804"/>
      <c r="Z746" s="804"/>
      <c r="AA746" s="804"/>
    </row>
    <row r="747" spans="1:27" s="806" customFormat="1" ht="13.5" customHeight="1">
      <c r="A747" s="807"/>
      <c r="D747" s="805"/>
      <c r="E747" s="804"/>
      <c r="F747" s="804"/>
      <c r="G747" s="804"/>
      <c r="H747" s="804"/>
      <c r="I747" s="804"/>
      <c r="J747" s="804"/>
      <c r="K747" s="804"/>
      <c r="L747" s="804"/>
      <c r="M747" s="804"/>
      <c r="N747" s="804"/>
      <c r="O747" s="804"/>
      <c r="P747" s="804"/>
      <c r="Q747" s="804"/>
      <c r="R747" s="804"/>
      <c r="S747" s="804"/>
      <c r="T747" s="804"/>
      <c r="U747" s="804"/>
      <c r="V747" s="804"/>
      <c r="W747" s="804"/>
      <c r="X747" s="804"/>
      <c r="Y747" s="804"/>
      <c r="Z747" s="804"/>
      <c r="AA747" s="804"/>
    </row>
    <row r="748" spans="1:27" s="806" customFormat="1" ht="13.5" customHeight="1">
      <c r="A748" s="807"/>
      <c r="D748" s="805"/>
      <c r="E748" s="804"/>
      <c r="F748" s="804"/>
      <c r="G748" s="804"/>
      <c r="H748" s="804"/>
      <c r="I748" s="804"/>
      <c r="J748" s="804"/>
      <c r="K748" s="804"/>
      <c r="L748" s="804"/>
      <c r="M748" s="804"/>
      <c r="N748" s="804"/>
      <c r="O748" s="804"/>
      <c r="P748" s="804"/>
      <c r="Q748" s="804"/>
      <c r="R748" s="804"/>
      <c r="S748" s="804"/>
      <c r="T748" s="804"/>
      <c r="U748" s="804"/>
      <c r="V748" s="804"/>
      <c r="W748" s="804"/>
      <c r="X748" s="804"/>
      <c r="Y748" s="804"/>
      <c r="Z748" s="804"/>
      <c r="AA748" s="804"/>
    </row>
    <row r="749" spans="1:27" s="806" customFormat="1" ht="13.5" customHeight="1">
      <c r="A749" s="807"/>
      <c r="D749" s="805"/>
      <c r="E749" s="804"/>
      <c r="F749" s="804"/>
      <c r="G749" s="804"/>
      <c r="H749" s="804"/>
      <c r="I749" s="804"/>
      <c r="J749" s="804"/>
      <c r="K749" s="804"/>
      <c r="L749" s="804"/>
      <c r="M749" s="804"/>
      <c r="N749" s="804"/>
      <c r="O749" s="804"/>
      <c r="P749" s="804"/>
      <c r="Q749" s="804"/>
      <c r="R749" s="804"/>
      <c r="S749" s="804"/>
      <c r="T749" s="804"/>
      <c r="U749" s="804"/>
      <c r="V749" s="804"/>
      <c r="W749" s="804"/>
      <c r="X749" s="804"/>
      <c r="Y749" s="804"/>
      <c r="Z749" s="804"/>
      <c r="AA749" s="804"/>
    </row>
    <row r="750" spans="1:27" s="806" customFormat="1" ht="13.5" customHeight="1">
      <c r="A750" s="807"/>
      <c r="D750" s="805"/>
      <c r="E750" s="804"/>
      <c r="F750" s="804"/>
      <c r="G750" s="804"/>
      <c r="H750" s="804"/>
      <c r="I750" s="804"/>
      <c r="J750" s="804"/>
      <c r="K750" s="804"/>
      <c r="L750" s="804"/>
      <c r="M750" s="804"/>
      <c r="N750" s="804"/>
      <c r="O750" s="804"/>
      <c r="P750" s="804"/>
      <c r="Q750" s="804"/>
      <c r="R750" s="804"/>
      <c r="S750" s="804"/>
      <c r="T750" s="804"/>
      <c r="U750" s="804"/>
      <c r="V750" s="804"/>
      <c r="W750" s="804"/>
      <c r="X750" s="804"/>
      <c r="Y750" s="804"/>
      <c r="Z750" s="804"/>
      <c r="AA750" s="804"/>
    </row>
    <row r="751" spans="1:27" s="806" customFormat="1" ht="13.5" customHeight="1">
      <c r="A751" s="807"/>
      <c r="D751" s="805"/>
      <c r="E751" s="804"/>
      <c r="F751" s="804"/>
      <c r="G751" s="804"/>
      <c r="H751" s="804"/>
      <c r="I751" s="804"/>
      <c r="J751" s="804"/>
      <c r="K751" s="804"/>
      <c r="L751" s="804"/>
      <c r="M751" s="804"/>
      <c r="N751" s="804"/>
      <c r="O751" s="804"/>
      <c r="P751" s="804"/>
      <c r="Q751" s="804"/>
      <c r="R751" s="804"/>
      <c r="S751" s="804"/>
      <c r="T751" s="804"/>
      <c r="U751" s="804"/>
      <c r="V751" s="804"/>
      <c r="W751" s="804"/>
      <c r="X751" s="804"/>
      <c r="Y751" s="804"/>
      <c r="Z751" s="804"/>
      <c r="AA751" s="804"/>
    </row>
    <row r="752" spans="1:27" s="806" customFormat="1" ht="13.5" customHeight="1">
      <c r="A752" s="807"/>
      <c r="D752" s="805"/>
      <c r="E752" s="804"/>
      <c r="F752" s="804"/>
      <c r="G752" s="804"/>
      <c r="H752" s="804"/>
      <c r="I752" s="804"/>
      <c r="J752" s="804"/>
      <c r="K752" s="804"/>
      <c r="L752" s="804"/>
      <c r="M752" s="804"/>
      <c r="N752" s="804"/>
      <c r="O752" s="804"/>
      <c r="P752" s="804"/>
      <c r="Q752" s="804"/>
      <c r="R752" s="804"/>
      <c r="S752" s="804"/>
      <c r="T752" s="804"/>
      <c r="U752" s="804"/>
      <c r="V752" s="804"/>
      <c r="W752" s="804"/>
      <c r="X752" s="804"/>
      <c r="Y752" s="804"/>
      <c r="Z752" s="804"/>
      <c r="AA752" s="804"/>
    </row>
    <row r="753" spans="1:27" s="806" customFormat="1" ht="13.5" customHeight="1">
      <c r="A753" s="807"/>
      <c r="D753" s="805"/>
      <c r="E753" s="804"/>
      <c r="F753" s="804"/>
      <c r="G753" s="804"/>
      <c r="H753" s="804"/>
      <c r="I753" s="804"/>
      <c r="J753" s="804"/>
      <c r="K753" s="804"/>
      <c r="L753" s="804"/>
      <c r="M753" s="804"/>
      <c r="N753" s="804"/>
      <c r="O753" s="804"/>
      <c r="P753" s="804"/>
      <c r="Q753" s="804"/>
      <c r="R753" s="804"/>
      <c r="S753" s="804"/>
      <c r="T753" s="804"/>
      <c r="U753" s="804"/>
      <c r="V753" s="804"/>
      <c r="W753" s="804"/>
      <c r="X753" s="804"/>
      <c r="Y753" s="804"/>
      <c r="Z753" s="804"/>
      <c r="AA753" s="804"/>
    </row>
    <row r="754" spans="1:27" s="806" customFormat="1" ht="13.5" customHeight="1">
      <c r="A754" s="807"/>
      <c r="D754" s="805"/>
      <c r="E754" s="804"/>
      <c r="F754" s="804"/>
      <c r="G754" s="804"/>
      <c r="H754" s="804"/>
      <c r="I754" s="804"/>
      <c r="J754" s="804"/>
      <c r="K754" s="804"/>
      <c r="L754" s="804"/>
      <c r="M754" s="804"/>
      <c r="N754" s="804"/>
      <c r="O754" s="804"/>
      <c r="P754" s="804"/>
      <c r="Q754" s="804"/>
      <c r="R754" s="804"/>
      <c r="S754" s="804"/>
      <c r="T754" s="804"/>
      <c r="U754" s="804"/>
      <c r="V754" s="804"/>
      <c r="W754" s="804"/>
      <c r="X754" s="804"/>
      <c r="Y754" s="804"/>
      <c r="Z754" s="804"/>
      <c r="AA754" s="804"/>
    </row>
    <row r="755" spans="1:27" s="806" customFormat="1" ht="13.5" customHeight="1">
      <c r="A755" s="807"/>
      <c r="D755" s="805"/>
      <c r="E755" s="804"/>
      <c r="F755" s="804"/>
      <c r="G755" s="804"/>
      <c r="H755" s="804"/>
      <c r="I755" s="804"/>
      <c r="J755" s="804"/>
      <c r="K755" s="804"/>
      <c r="L755" s="804"/>
      <c r="M755" s="804"/>
      <c r="N755" s="804"/>
      <c r="O755" s="804"/>
      <c r="P755" s="804"/>
      <c r="Q755" s="804"/>
      <c r="R755" s="804"/>
      <c r="S755" s="804"/>
      <c r="T755" s="804"/>
      <c r="U755" s="804"/>
      <c r="V755" s="804"/>
      <c r="W755" s="804"/>
      <c r="X755" s="804"/>
      <c r="Y755" s="804"/>
      <c r="Z755" s="804"/>
      <c r="AA755" s="804"/>
    </row>
    <row r="756" spans="1:27" s="806" customFormat="1" ht="13.5" customHeight="1">
      <c r="A756" s="807"/>
      <c r="D756" s="805"/>
      <c r="E756" s="804"/>
      <c r="F756" s="804"/>
      <c r="G756" s="804"/>
      <c r="H756" s="804"/>
      <c r="I756" s="804"/>
      <c r="J756" s="804"/>
      <c r="K756" s="804"/>
      <c r="L756" s="804"/>
      <c r="M756" s="804"/>
      <c r="N756" s="804"/>
      <c r="O756" s="804"/>
      <c r="P756" s="804"/>
      <c r="Q756" s="804"/>
      <c r="R756" s="804"/>
      <c r="S756" s="804"/>
      <c r="T756" s="804"/>
      <c r="U756" s="804"/>
      <c r="V756" s="804"/>
      <c r="W756" s="804"/>
      <c r="X756" s="804"/>
      <c r="Y756" s="804"/>
      <c r="Z756" s="804"/>
      <c r="AA756" s="804"/>
    </row>
    <row r="757" spans="1:27" s="806" customFormat="1" ht="13.5" customHeight="1">
      <c r="A757" s="807"/>
      <c r="D757" s="805"/>
      <c r="E757" s="804"/>
      <c r="F757" s="804"/>
      <c r="G757" s="804"/>
      <c r="H757" s="804"/>
      <c r="I757" s="804"/>
      <c r="J757" s="804"/>
      <c r="K757" s="804"/>
      <c r="L757" s="804"/>
      <c r="M757" s="804"/>
      <c r="N757" s="804"/>
      <c r="O757" s="804"/>
      <c r="P757" s="804"/>
      <c r="Q757" s="804"/>
      <c r="R757" s="804"/>
      <c r="S757" s="804"/>
      <c r="T757" s="804"/>
      <c r="U757" s="804"/>
      <c r="V757" s="804"/>
      <c r="W757" s="804"/>
      <c r="X757" s="804"/>
      <c r="Y757" s="804"/>
      <c r="Z757" s="804"/>
      <c r="AA757" s="804"/>
    </row>
    <row r="758" spans="1:27" s="806" customFormat="1" ht="13.5" customHeight="1">
      <c r="A758" s="807"/>
      <c r="D758" s="805"/>
      <c r="E758" s="804"/>
      <c r="F758" s="804"/>
      <c r="G758" s="804"/>
      <c r="H758" s="804"/>
      <c r="I758" s="804"/>
      <c r="J758" s="804"/>
      <c r="K758" s="804"/>
      <c r="L758" s="804"/>
      <c r="M758" s="804"/>
      <c r="N758" s="804"/>
      <c r="O758" s="804"/>
      <c r="P758" s="804"/>
      <c r="Q758" s="804"/>
      <c r="R758" s="804"/>
      <c r="S758" s="804"/>
      <c r="T758" s="804"/>
      <c r="U758" s="804"/>
      <c r="V758" s="804"/>
      <c r="W758" s="804"/>
      <c r="X758" s="804"/>
      <c r="Y758" s="804"/>
      <c r="Z758" s="804"/>
      <c r="AA758" s="804"/>
    </row>
    <row r="759" spans="1:27" s="806" customFormat="1" ht="13.5" customHeight="1">
      <c r="A759" s="807"/>
      <c r="D759" s="805"/>
      <c r="E759" s="804"/>
      <c r="F759" s="804"/>
      <c r="G759" s="804"/>
      <c r="H759" s="804"/>
      <c r="I759" s="804"/>
      <c r="J759" s="804"/>
      <c r="K759" s="804"/>
      <c r="L759" s="804"/>
      <c r="M759" s="804"/>
      <c r="N759" s="804"/>
      <c r="O759" s="804"/>
      <c r="P759" s="804"/>
      <c r="Q759" s="804"/>
      <c r="R759" s="804"/>
      <c r="S759" s="804"/>
      <c r="T759" s="804"/>
      <c r="U759" s="804"/>
      <c r="V759" s="804"/>
      <c r="W759" s="804"/>
      <c r="X759" s="804"/>
      <c r="Y759" s="804"/>
      <c r="Z759" s="804"/>
      <c r="AA759" s="804"/>
    </row>
    <row r="760" spans="1:27" s="806" customFormat="1" ht="13.5" customHeight="1">
      <c r="A760" s="807"/>
      <c r="D760" s="805"/>
      <c r="E760" s="804"/>
      <c r="F760" s="804"/>
      <c r="G760" s="804"/>
      <c r="H760" s="804"/>
      <c r="I760" s="804"/>
      <c r="J760" s="804"/>
      <c r="K760" s="804"/>
      <c r="L760" s="804"/>
      <c r="M760" s="804"/>
      <c r="N760" s="804"/>
      <c r="O760" s="804"/>
      <c r="P760" s="804"/>
      <c r="Q760" s="804"/>
      <c r="R760" s="804"/>
      <c r="S760" s="804"/>
      <c r="T760" s="804"/>
      <c r="U760" s="804"/>
      <c r="V760" s="804"/>
      <c r="W760" s="804"/>
      <c r="X760" s="804"/>
      <c r="Y760" s="804"/>
      <c r="Z760" s="804"/>
      <c r="AA760" s="804"/>
    </row>
    <row r="761" spans="1:27" s="806" customFormat="1" ht="13.5" customHeight="1">
      <c r="A761" s="807"/>
      <c r="D761" s="805"/>
      <c r="E761" s="804"/>
      <c r="F761" s="804"/>
      <c r="G761" s="804"/>
      <c r="H761" s="804"/>
      <c r="I761" s="804"/>
      <c r="J761" s="804"/>
      <c r="K761" s="804"/>
      <c r="L761" s="804"/>
      <c r="M761" s="804"/>
      <c r="N761" s="804"/>
      <c r="O761" s="804"/>
      <c r="P761" s="804"/>
      <c r="Q761" s="804"/>
      <c r="R761" s="804"/>
      <c r="S761" s="804"/>
      <c r="T761" s="804"/>
      <c r="U761" s="804"/>
      <c r="V761" s="804"/>
      <c r="W761" s="804"/>
      <c r="X761" s="804"/>
      <c r="Y761" s="804"/>
      <c r="Z761" s="804"/>
      <c r="AA761" s="804"/>
    </row>
    <row r="762" spans="1:27" s="806" customFormat="1" ht="13.5" customHeight="1">
      <c r="A762" s="807"/>
      <c r="D762" s="805"/>
      <c r="E762" s="804"/>
      <c r="F762" s="804"/>
      <c r="G762" s="804"/>
      <c r="H762" s="804"/>
      <c r="I762" s="804"/>
      <c r="J762" s="804"/>
      <c r="K762" s="804"/>
      <c r="L762" s="804"/>
      <c r="M762" s="804"/>
      <c r="N762" s="804"/>
      <c r="O762" s="804"/>
      <c r="P762" s="804"/>
      <c r="Q762" s="804"/>
      <c r="R762" s="804"/>
      <c r="S762" s="804"/>
      <c r="T762" s="804"/>
      <c r="U762" s="804"/>
      <c r="V762" s="804"/>
      <c r="W762" s="804"/>
      <c r="X762" s="804"/>
      <c r="Y762" s="804"/>
      <c r="Z762" s="804"/>
      <c r="AA762" s="804"/>
    </row>
    <row r="763" spans="1:27" s="806" customFormat="1" ht="13.5" customHeight="1">
      <c r="A763" s="807"/>
      <c r="D763" s="805"/>
      <c r="E763" s="804"/>
      <c r="F763" s="804"/>
      <c r="G763" s="804"/>
      <c r="H763" s="804"/>
      <c r="I763" s="804"/>
      <c r="J763" s="804"/>
      <c r="K763" s="804"/>
      <c r="L763" s="804"/>
      <c r="M763" s="804"/>
      <c r="N763" s="804"/>
      <c r="O763" s="804"/>
      <c r="P763" s="804"/>
      <c r="Q763" s="804"/>
      <c r="R763" s="804"/>
      <c r="S763" s="804"/>
      <c r="T763" s="804"/>
      <c r="U763" s="804"/>
      <c r="V763" s="804"/>
      <c r="W763" s="804"/>
      <c r="X763" s="804"/>
      <c r="Y763" s="804"/>
      <c r="Z763" s="804"/>
      <c r="AA763" s="804"/>
    </row>
    <row r="764" spans="1:27" s="806" customFormat="1" ht="13.5" customHeight="1">
      <c r="A764" s="807"/>
      <c r="D764" s="805"/>
      <c r="E764" s="804"/>
      <c r="F764" s="804"/>
      <c r="G764" s="804"/>
      <c r="H764" s="804"/>
      <c r="I764" s="804"/>
      <c r="J764" s="804"/>
      <c r="K764" s="804"/>
      <c r="L764" s="804"/>
      <c r="M764" s="804"/>
      <c r="N764" s="804"/>
      <c r="O764" s="804"/>
      <c r="P764" s="804"/>
      <c r="Q764" s="804"/>
      <c r="R764" s="804"/>
      <c r="S764" s="804"/>
      <c r="T764" s="804"/>
      <c r="U764" s="804"/>
      <c r="V764" s="804"/>
      <c r="W764" s="804"/>
      <c r="X764" s="804"/>
      <c r="Y764" s="804"/>
      <c r="Z764" s="804"/>
      <c r="AA764" s="804"/>
    </row>
    <row r="765" spans="1:27" s="806" customFormat="1" ht="13.5" customHeight="1">
      <c r="A765" s="807"/>
      <c r="D765" s="805"/>
      <c r="E765" s="804"/>
      <c r="F765" s="804"/>
      <c r="G765" s="804"/>
      <c r="H765" s="804"/>
      <c r="I765" s="804"/>
      <c r="J765" s="804"/>
      <c r="K765" s="804"/>
      <c r="L765" s="804"/>
      <c r="M765" s="804"/>
      <c r="N765" s="804"/>
      <c r="O765" s="804"/>
      <c r="P765" s="804"/>
      <c r="Q765" s="804"/>
      <c r="R765" s="804"/>
      <c r="S765" s="804"/>
      <c r="T765" s="804"/>
      <c r="U765" s="804"/>
      <c r="V765" s="804"/>
      <c r="W765" s="804"/>
      <c r="X765" s="804"/>
      <c r="Y765" s="804"/>
      <c r="Z765" s="804"/>
      <c r="AA765" s="804"/>
    </row>
    <row r="766" spans="1:27" s="806" customFormat="1" ht="13.5" customHeight="1">
      <c r="A766" s="807"/>
      <c r="D766" s="805"/>
      <c r="E766" s="804"/>
      <c r="F766" s="804"/>
      <c r="G766" s="804"/>
      <c r="H766" s="804"/>
      <c r="I766" s="804"/>
      <c r="J766" s="804"/>
      <c r="K766" s="804"/>
      <c r="L766" s="804"/>
      <c r="M766" s="804"/>
      <c r="N766" s="804"/>
      <c r="O766" s="804"/>
      <c r="P766" s="804"/>
      <c r="Q766" s="804"/>
      <c r="R766" s="804"/>
      <c r="S766" s="804"/>
      <c r="T766" s="804"/>
      <c r="U766" s="804"/>
      <c r="V766" s="804"/>
      <c r="W766" s="804"/>
      <c r="X766" s="804"/>
      <c r="Y766" s="804"/>
      <c r="Z766" s="804"/>
      <c r="AA766" s="804"/>
    </row>
    <row r="767" spans="1:27" s="806" customFormat="1" ht="13.5" customHeight="1">
      <c r="A767" s="807"/>
      <c r="D767" s="805"/>
      <c r="E767" s="804"/>
      <c r="F767" s="804"/>
      <c r="G767" s="804"/>
      <c r="H767" s="804"/>
      <c r="I767" s="804"/>
      <c r="J767" s="804"/>
      <c r="K767" s="804"/>
      <c r="L767" s="804"/>
      <c r="M767" s="804"/>
      <c r="N767" s="804"/>
      <c r="O767" s="804"/>
      <c r="P767" s="804"/>
      <c r="Q767" s="804"/>
      <c r="R767" s="804"/>
      <c r="S767" s="804"/>
      <c r="T767" s="804"/>
      <c r="U767" s="804"/>
      <c r="V767" s="804"/>
      <c r="W767" s="804"/>
      <c r="X767" s="804"/>
      <c r="Y767" s="804"/>
      <c r="Z767" s="804"/>
      <c r="AA767" s="804"/>
    </row>
    <row r="768" spans="1:27" s="806" customFormat="1" ht="13.5" customHeight="1">
      <c r="A768" s="807"/>
      <c r="D768" s="805"/>
      <c r="E768" s="804"/>
      <c r="F768" s="804"/>
      <c r="G768" s="804"/>
      <c r="H768" s="804"/>
      <c r="I768" s="804"/>
      <c r="J768" s="804"/>
      <c r="K768" s="804"/>
      <c r="L768" s="804"/>
      <c r="M768" s="804"/>
      <c r="N768" s="804"/>
      <c r="O768" s="804"/>
      <c r="P768" s="804"/>
      <c r="Q768" s="804"/>
      <c r="R768" s="804"/>
      <c r="S768" s="804"/>
      <c r="T768" s="804"/>
      <c r="U768" s="804"/>
      <c r="V768" s="804"/>
      <c r="W768" s="804"/>
      <c r="X768" s="804"/>
      <c r="Y768" s="804"/>
      <c r="Z768" s="804"/>
      <c r="AA768" s="804"/>
    </row>
    <row r="769" spans="1:27" s="806" customFormat="1" ht="13.5" customHeight="1">
      <c r="A769" s="807"/>
      <c r="D769" s="805"/>
      <c r="E769" s="804"/>
      <c r="F769" s="804"/>
      <c r="G769" s="804"/>
      <c r="H769" s="804"/>
      <c r="I769" s="804"/>
      <c r="J769" s="804"/>
      <c r="K769" s="804"/>
      <c r="L769" s="804"/>
      <c r="M769" s="804"/>
      <c r="N769" s="804"/>
      <c r="O769" s="804"/>
      <c r="P769" s="804"/>
      <c r="Q769" s="804"/>
      <c r="R769" s="804"/>
      <c r="S769" s="804"/>
      <c r="T769" s="804"/>
      <c r="U769" s="804"/>
      <c r="V769" s="804"/>
      <c r="W769" s="804"/>
      <c r="X769" s="804"/>
      <c r="Y769" s="804"/>
      <c r="Z769" s="804"/>
      <c r="AA769" s="804"/>
    </row>
    <row r="770" spans="1:27" s="806" customFormat="1" ht="13.5" customHeight="1">
      <c r="A770" s="807"/>
      <c r="D770" s="805"/>
      <c r="E770" s="804"/>
      <c r="F770" s="804"/>
      <c r="G770" s="804"/>
      <c r="H770" s="804"/>
      <c r="I770" s="804"/>
      <c r="J770" s="804"/>
      <c r="K770" s="804"/>
      <c r="L770" s="804"/>
      <c r="M770" s="804"/>
      <c r="N770" s="804"/>
      <c r="O770" s="804"/>
      <c r="P770" s="804"/>
      <c r="Q770" s="804"/>
      <c r="R770" s="804"/>
      <c r="S770" s="804"/>
      <c r="T770" s="804"/>
      <c r="U770" s="804"/>
      <c r="V770" s="804"/>
      <c r="W770" s="804"/>
      <c r="X770" s="804"/>
      <c r="Y770" s="804"/>
      <c r="Z770" s="804"/>
      <c r="AA770" s="804"/>
    </row>
    <row r="771" spans="1:27" s="806" customFormat="1" ht="13.5" customHeight="1">
      <c r="A771" s="807"/>
      <c r="D771" s="805"/>
      <c r="E771" s="804"/>
      <c r="F771" s="804"/>
      <c r="G771" s="804"/>
      <c r="H771" s="804"/>
      <c r="I771" s="804"/>
      <c r="J771" s="804"/>
      <c r="K771" s="804"/>
      <c r="L771" s="804"/>
      <c r="M771" s="804"/>
      <c r="N771" s="804"/>
      <c r="O771" s="804"/>
      <c r="P771" s="804"/>
      <c r="Q771" s="804"/>
      <c r="R771" s="804"/>
      <c r="S771" s="804"/>
      <c r="T771" s="804"/>
      <c r="U771" s="804"/>
      <c r="V771" s="804"/>
      <c r="W771" s="804"/>
      <c r="X771" s="804"/>
      <c r="Y771" s="804"/>
      <c r="Z771" s="804"/>
      <c r="AA771" s="804"/>
    </row>
    <row r="772" spans="1:27" s="806" customFormat="1" ht="13.5" customHeight="1">
      <c r="A772" s="807"/>
      <c r="D772" s="805"/>
      <c r="E772" s="804"/>
      <c r="F772" s="804"/>
      <c r="G772" s="804"/>
      <c r="H772" s="804"/>
      <c r="I772" s="804"/>
      <c r="J772" s="804"/>
      <c r="K772" s="804"/>
      <c r="L772" s="804"/>
      <c r="M772" s="804"/>
      <c r="N772" s="804"/>
      <c r="O772" s="804"/>
      <c r="P772" s="804"/>
      <c r="Q772" s="804"/>
      <c r="R772" s="804"/>
      <c r="S772" s="804"/>
      <c r="T772" s="804"/>
      <c r="U772" s="804"/>
      <c r="V772" s="804"/>
      <c r="W772" s="804"/>
      <c r="X772" s="804"/>
      <c r="Y772" s="804"/>
      <c r="Z772" s="804"/>
      <c r="AA772" s="804"/>
    </row>
    <row r="773" spans="1:27" s="806" customFormat="1" ht="13.5" customHeight="1">
      <c r="A773" s="807"/>
      <c r="D773" s="805"/>
      <c r="E773" s="804"/>
      <c r="F773" s="804"/>
      <c r="G773" s="804"/>
      <c r="H773" s="804"/>
      <c r="I773" s="804"/>
      <c r="J773" s="804"/>
      <c r="K773" s="804"/>
      <c r="L773" s="804"/>
      <c r="M773" s="804"/>
      <c r="N773" s="804"/>
      <c r="O773" s="804"/>
      <c r="P773" s="804"/>
      <c r="Q773" s="804"/>
      <c r="R773" s="804"/>
      <c r="S773" s="804"/>
      <c r="T773" s="804"/>
      <c r="U773" s="804"/>
      <c r="V773" s="804"/>
      <c r="W773" s="804"/>
      <c r="X773" s="804"/>
      <c r="Y773" s="804"/>
      <c r="Z773" s="804"/>
      <c r="AA773" s="804"/>
    </row>
    <row r="774" spans="1:27" s="806" customFormat="1" ht="13.5" customHeight="1">
      <c r="A774" s="807"/>
      <c r="D774" s="805"/>
      <c r="E774" s="804"/>
      <c r="F774" s="804"/>
      <c r="G774" s="804"/>
      <c r="H774" s="804"/>
      <c r="I774" s="804"/>
      <c r="J774" s="804"/>
      <c r="K774" s="804"/>
      <c r="L774" s="804"/>
      <c r="M774" s="804"/>
      <c r="N774" s="804"/>
      <c r="O774" s="804"/>
      <c r="P774" s="804"/>
      <c r="Q774" s="804"/>
      <c r="R774" s="804"/>
      <c r="S774" s="804"/>
      <c r="T774" s="804"/>
      <c r="U774" s="804"/>
      <c r="V774" s="804"/>
      <c r="W774" s="804"/>
      <c r="X774" s="804"/>
      <c r="Y774" s="804"/>
      <c r="Z774" s="804"/>
      <c r="AA774" s="804"/>
    </row>
    <row r="775" spans="1:27" s="806" customFormat="1" ht="13.5" customHeight="1">
      <c r="A775" s="807"/>
      <c r="D775" s="805"/>
      <c r="E775" s="804"/>
      <c r="F775" s="804"/>
      <c r="G775" s="804"/>
      <c r="H775" s="804"/>
      <c r="I775" s="804"/>
      <c r="J775" s="804"/>
      <c r="K775" s="804"/>
      <c r="L775" s="804"/>
      <c r="M775" s="804"/>
      <c r="N775" s="804"/>
      <c r="O775" s="804"/>
      <c r="P775" s="804"/>
      <c r="Q775" s="804"/>
      <c r="R775" s="804"/>
      <c r="S775" s="804"/>
      <c r="T775" s="804"/>
      <c r="U775" s="804"/>
      <c r="V775" s="804"/>
      <c r="W775" s="804"/>
      <c r="X775" s="804"/>
      <c r="Y775" s="804"/>
      <c r="Z775" s="804"/>
      <c r="AA775" s="804"/>
    </row>
    <row r="776" spans="1:27" s="806" customFormat="1" ht="13.5" customHeight="1">
      <c r="A776" s="807"/>
      <c r="D776" s="805"/>
      <c r="E776" s="804"/>
      <c r="F776" s="804"/>
      <c r="G776" s="804"/>
      <c r="H776" s="804"/>
      <c r="I776" s="804"/>
      <c r="J776" s="804"/>
      <c r="K776" s="804"/>
      <c r="L776" s="804"/>
      <c r="M776" s="804"/>
      <c r="N776" s="804"/>
      <c r="O776" s="804"/>
      <c r="P776" s="804"/>
      <c r="Q776" s="804"/>
      <c r="R776" s="804"/>
      <c r="S776" s="804"/>
      <c r="T776" s="804"/>
      <c r="U776" s="804"/>
      <c r="V776" s="804"/>
      <c r="W776" s="804"/>
      <c r="X776" s="804"/>
      <c r="Y776" s="804"/>
      <c r="Z776" s="804"/>
      <c r="AA776" s="804"/>
    </row>
    <row r="777" spans="1:27" s="806" customFormat="1" ht="13.5" customHeight="1">
      <c r="A777" s="807"/>
      <c r="D777" s="805"/>
      <c r="E777" s="804"/>
      <c r="F777" s="804"/>
      <c r="G777" s="804"/>
      <c r="H777" s="804"/>
      <c r="I777" s="804"/>
      <c r="J777" s="804"/>
      <c r="K777" s="804"/>
      <c r="L777" s="804"/>
      <c r="M777" s="804"/>
      <c r="N777" s="804"/>
      <c r="O777" s="804"/>
      <c r="P777" s="804"/>
      <c r="Q777" s="804"/>
      <c r="R777" s="804"/>
      <c r="S777" s="804"/>
      <c r="T777" s="804"/>
      <c r="U777" s="804"/>
      <c r="V777" s="804"/>
      <c r="W777" s="804"/>
      <c r="X777" s="804"/>
      <c r="Y777" s="804"/>
      <c r="Z777" s="804"/>
      <c r="AA777" s="804"/>
    </row>
    <row r="778" spans="1:27" s="806" customFormat="1" ht="13.5" customHeight="1">
      <c r="A778" s="807"/>
      <c r="D778" s="805"/>
      <c r="E778" s="804"/>
      <c r="F778" s="804"/>
      <c r="G778" s="804"/>
      <c r="H778" s="804"/>
      <c r="I778" s="804"/>
      <c r="J778" s="804"/>
      <c r="K778" s="804"/>
      <c r="L778" s="804"/>
      <c r="M778" s="804"/>
      <c r="N778" s="804"/>
      <c r="O778" s="804"/>
      <c r="P778" s="804"/>
      <c r="Q778" s="804"/>
      <c r="R778" s="804"/>
      <c r="S778" s="804"/>
      <c r="T778" s="804"/>
      <c r="U778" s="804"/>
      <c r="V778" s="804"/>
      <c r="W778" s="804"/>
      <c r="X778" s="804"/>
      <c r="Y778" s="804"/>
      <c r="Z778" s="804"/>
      <c r="AA778" s="804"/>
    </row>
    <row r="779" spans="1:27" s="806" customFormat="1" ht="13.5" customHeight="1">
      <c r="A779" s="807"/>
      <c r="D779" s="805"/>
      <c r="E779" s="804"/>
      <c r="F779" s="804"/>
      <c r="G779" s="804"/>
      <c r="H779" s="804"/>
      <c r="I779" s="804"/>
      <c r="J779" s="804"/>
      <c r="K779" s="804"/>
      <c r="L779" s="804"/>
      <c r="M779" s="804"/>
      <c r="N779" s="804"/>
      <c r="O779" s="804"/>
      <c r="P779" s="804"/>
      <c r="Q779" s="804"/>
      <c r="R779" s="804"/>
      <c r="S779" s="804"/>
      <c r="T779" s="804"/>
      <c r="U779" s="804"/>
      <c r="V779" s="804"/>
      <c r="W779" s="804"/>
      <c r="X779" s="804"/>
      <c r="Y779" s="804"/>
      <c r="Z779" s="804"/>
      <c r="AA779" s="804"/>
    </row>
    <row r="780" spans="1:27" s="806" customFormat="1" ht="13.5" customHeight="1">
      <c r="A780" s="807"/>
      <c r="D780" s="805"/>
      <c r="E780" s="804"/>
      <c r="F780" s="804"/>
      <c r="G780" s="804"/>
      <c r="H780" s="804"/>
      <c r="I780" s="804"/>
      <c r="J780" s="804"/>
      <c r="K780" s="804"/>
      <c r="L780" s="804"/>
      <c r="M780" s="804"/>
      <c r="N780" s="804"/>
      <c r="O780" s="804"/>
      <c r="P780" s="804"/>
      <c r="Q780" s="804"/>
      <c r="R780" s="804"/>
      <c r="S780" s="804"/>
      <c r="T780" s="804"/>
      <c r="U780" s="804"/>
      <c r="V780" s="804"/>
      <c r="W780" s="804"/>
      <c r="X780" s="804"/>
      <c r="Y780" s="804"/>
      <c r="Z780" s="804"/>
      <c r="AA780" s="804"/>
    </row>
    <row r="781" spans="1:27" s="806" customFormat="1" ht="13.5" customHeight="1">
      <c r="A781" s="807"/>
      <c r="D781" s="805"/>
      <c r="E781" s="804"/>
      <c r="F781" s="804"/>
      <c r="G781" s="804"/>
      <c r="H781" s="804"/>
      <c r="I781" s="804"/>
      <c r="J781" s="804"/>
      <c r="K781" s="804"/>
      <c r="L781" s="804"/>
      <c r="M781" s="804"/>
      <c r="N781" s="804"/>
      <c r="O781" s="804"/>
      <c r="P781" s="804"/>
      <c r="Q781" s="804"/>
      <c r="R781" s="804"/>
      <c r="S781" s="804"/>
      <c r="T781" s="804"/>
      <c r="U781" s="804"/>
      <c r="V781" s="804"/>
      <c r="W781" s="804"/>
      <c r="X781" s="804"/>
      <c r="Y781" s="804"/>
      <c r="Z781" s="804"/>
      <c r="AA781" s="804"/>
    </row>
    <row r="782" spans="1:27" s="806" customFormat="1" ht="13.5" customHeight="1">
      <c r="A782" s="807"/>
      <c r="D782" s="805"/>
      <c r="E782" s="804"/>
      <c r="F782" s="804"/>
      <c r="G782" s="804"/>
      <c r="H782" s="804"/>
      <c r="I782" s="804"/>
      <c r="J782" s="804"/>
      <c r="K782" s="804"/>
      <c r="L782" s="804"/>
      <c r="M782" s="804"/>
      <c r="N782" s="804"/>
      <c r="O782" s="804"/>
      <c r="P782" s="804"/>
      <c r="Q782" s="804"/>
      <c r="R782" s="804"/>
      <c r="S782" s="804"/>
      <c r="T782" s="804"/>
      <c r="U782" s="804"/>
      <c r="V782" s="804"/>
      <c r="W782" s="804"/>
      <c r="X782" s="804"/>
      <c r="Y782" s="804"/>
      <c r="Z782" s="804"/>
      <c r="AA782" s="804"/>
    </row>
    <row r="783" spans="1:27" s="806" customFormat="1" ht="13.5" customHeight="1">
      <c r="A783" s="807"/>
      <c r="D783" s="805"/>
      <c r="E783" s="804"/>
      <c r="F783" s="804"/>
      <c r="G783" s="804"/>
      <c r="H783" s="804"/>
      <c r="I783" s="804"/>
      <c r="J783" s="804"/>
      <c r="K783" s="804"/>
      <c r="L783" s="804"/>
      <c r="M783" s="804"/>
      <c r="N783" s="804"/>
      <c r="O783" s="804"/>
      <c r="P783" s="804"/>
      <c r="Q783" s="804"/>
      <c r="R783" s="804"/>
      <c r="S783" s="804"/>
      <c r="T783" s="804"/>
      <c r="U783" s="804"/>
      <c r="V783" s="804"/>
      <c r="W783" s="804"/>
      <c r="X783" s="804"/>
      <c r="Y783" s="804"/>
      <c r="Z783" s="804"/>
      <c r="AA783" s="804"/>
    </row>
    <row r="784" spans="1:27" s="806" customFormat="1" ht="13.5" customHeight="1">
      <c r="A784" s="807"/>
      <c r="D784" s="805"/>
      <c r="E784" s="804"/>
      <c r="F784" s="804"/>
      <c r="G784" s="804"/>
      <c r="H784" s="804"/>
      <c r="I784" s="804"/>
      <c r="J784" s="804"/>
      <c r="K784" s="804"/>
      <c r="L784" s="804"/>
      <c r="M784" s="804"/>
      <c r="N784" s="804"/>
      <c r="O784" s="804"/>
      <c r="P784" s="804"/>
      <c r="Q784" s="804"/>
      <c r="R784" s="804"/>
      <c r="S784" s="804"/>
      <c r="T784" s="804"/>
      <c r="U784" s="804"/>
      <c r="V784" s="804"/>
      <c r="W784" s="804"/>
      <c r="X784" s="804"/>
      <c r="Y784" s="804"/>
      <c r="Z784" s="804"/>
      <c r="AA784" s="804"/>
    </row>
    <row r="785" spans="1:27" s="806" customFormat="1" ht="13.5" customHeight="1">
      <c r="A785" s="807"/>
      <c r="D785" s="805"/>
      <c r="E785" s="804"/>
      <c r="F785" s="804"/>
      <c r="G785" s="804"/>
      <c r="H785" s="804"/>
      <c r="I785" s="804"/>
      <c r="J785" s="804"/>
      <c r="K785" s="804"/>
      <c r="L785" s="804"/>
      <c r="M785" s="804"/>
      <c r="N785" s="804"/>
      <c r="O785" s="804"/>
      <c r="P785" s="804"/>
      <c r="Q785" s="804"/>
      <c r="R785" s="804"/>
      <c r="S785" s="804"/>
      <c r="T785" s="804"/>
      <c r="U785" s="804"/>
      <c r="V785" s="804"/>
      <c r="W785" s="804"/>
      <c r="X785" s="804"/>
      <c r="Y785" s="804"/>
      <c r="Z785" s="804"/>
      <c r="AA785" s="804"/>
    </row>
    <row r="786" spans="1:27" s="806" customFormat="1" ht="13.5" customHeight="1">
      <c r="A786" s="807"/>
      <c r="D786" s="805"/>
      <c r="E786" s="804"/>
      <c r="F786" s="804"/>
      <c r="G786" s="804"/>
      <c r="H786" s="804"/>
      <c r="I786" s="804"/>
      <c r="J786" s="804"/>
      <c r="K786" s="804"/>
      <c r="L786" s="804"/>
      <c r="M786" s="804"/>
      <c r="N786" s="804"/>
      <c r="O786" s="804"/>
      <c r="P786" s="804"/>
      <c r="Q786" s="804"/>
      <c r="R786" s="804"/>
      <c r="S786" s="804"/>
      <c r="T786" s="804"/>
      <c r="U786" s="804"/>
      <c r="V786" s="804"/>
      <c r="W786" s="804"/>
      <c r="X786" s="804"/>
      <c r="Y786" s="804"/>
      <c r="Z786" s="804"/>
      <c r="AA786" s="804"/>
    </row>
    <row r="787" spans="1:27" s="806" customFormat="1" ht="13.5" customHeight="1">
      <c r="A787" s="807"/>
      <c r="D787" s="805"/>
      <c r="E787" s="804"/>
      <c r="F787" s="804"/>
      <c r="G787" s="804"/>
      <c r="H787" s="804"/>
      <c r="I787" s="804"/>
      <c r="J787" s="804"/>
      <c r="K787" s="804"/>
      <c r="L787" s="804"/>
      <c r="M787" s="804"/>
      <c r="N787" s="804"/>
      <c r="O787" s="804"/>
      <c r="P787" s="804"/>
      <c r="Q787" s="804"/>
      <c r="R787" s="804"/>
      <c r="S787" s="804"/>
      <c r="T787" s="804"/>
      <c r="U787" s="804"/>
      <c r="V787" s="804"/>
      <c r="W787" s="804"/>
      <c r="X787" s="804"/>
      <c r="Y787" s="804"/>
      <c r="Z787" s="804"/>
      <c r="AA787" s="804"/>
    </row>
    <row r="788" spans="1:27" s="806" customFormat="1" ht="13.5" customHeight="1">
      <c r="A788" s="807"/>
      <c r="D788" s="805"/>
      <c r="E788" s="804"/>
      <c r="F788" s="804"/>
      <c r="G788" s="804"/>
      <c r="H788" s="804"/>
      <c r="I788" s="804"/>
      <c r="J788" s="804"/>
      <c r="K788" s="804"/>
      <c r="L788" s="804"/>
      <c r="M788" s="804"/>
      <c r="N788" s="804"/>
      <c r="O788" s="804"/>
      <c r="P788" s="804"/>
      <c r="Q788" s="804"/>
      <c r="R788" s="804"/>
      <c r="S788" s="804"/>
      <c r="T788" s="804"/>
      <c r="U788" s="804"/>
      <c r="V788" s="804"/>
      <c r="W788" s="804"/>
      <c r="X788" s="804"/>
      <c r="Y788" s="804"/>
      <c r="Z788" s="804"/>
      <c r="AA788" s="804"/>
    </row>
    <row r="789" spans="1:27" s="806" customFormat="1" ht="13.5" customHeight="1">
      <c r="A789" s="807"/>
      <c r="D789" s="805"/>
      <c r="E789" s="804"/>
      <c r="F789" s="804"/>
      <c r="G789" s="804"/>
      <c r="H789" s="804"/>
      <c r="I789" s="804"/>
      <c r="J789" s="804"/>
      <c r="K789" s="804"/>
      <c r="L789" s="804"/>
      <c r="M789" s="804"/>
      <c r="N789" s="804"/>
      <c r="O789" s="804"/>
      <c r="P789" s="804"/>
      <c r="Q789" s="804"/>
      <c r="R789" s="804"/>
      <c r="S789" s="804"/>
      <c r="T789" s="804"/>
      <c r="U789" s="804"/>
      <c r="V789" s="804"/>
      <c r="W789" s="804"/>
      <c r="X789" s="804"/>
      <c r="Y789" s="804"/>
      <c r="Z789" s="804"/>
      <c r="AA789" s="804"/>
    </row>
    <row r="790" spans="1:27" s="806" customFormat="1" ht="13.5" customHeight="1">
      <c r="A790" s="807"/>
      <c r="D790" s="805"/>
      <c r="E790" s="804"/>
      <c r="F790" s="804"/>
      <c r="G790" s="804"/>
      <c r="H790" s="804"/>
      <c r="I790" s="804"/>
      <c r="J790" s="804"/>
      <c r="K790" s="804"/>
      <c r="L790" s="804"/>
      <c r="M790" s="804"/>
      <c r="N790" s="804"/>
      <c r="O790" s="804"/>
      <c r="P790" s="804"/>
      <c r="Q790" s="804"/>
      <c r="R790" s="804"/>
      <c r="S790" s="804"/>
      <c r="T790" s="804"/>
      <c r="U790" s="804"/>
      <c r="V790" s="804"/>
      <c r="W790" s="804"/>
      <c r="X790" s="804"/>
      <c r="Y790" s="804"/>
      <c r="Z790" s="804"/>
      <c r="AA790" s="804"/>
    </row>
    <row r="791" spans="1:27" s="806" customFormat="1" ht="13.5" customHeight="1">
      <c r="A791" s="807"/>
      <c r="D791" s="805"/>
      <c r="E791" s="804"/>
      <c r="F791" s="804"/>
      <c r="G791" s="804"/>
      <c r="H791" s="804"/>
      <c r="I791" s="804"/>
      <c r="J791" s="804"/>
      <c r="K791" s="804"/>
      <c r="L791" s="804"/>
      <c r="M791" s="804"/>
      <c r="N791" s="804"/>
      <c r="O791" s="804"/>
      <c r="P791" s="804"/>
      <c r="Q791" s="804"/>
      <c r="R791" s="804"/>
      <c r="S791" s="804"/>
      <c r="T791" s="804"/>
      <c r="U791" s="804"/>
      <c r="V791" s="804"/>
      <c r="W791" s="804"/>
      <c r="X791" s="804"/>
      <c r="Y791" s="804"/>
      <c r="Z791" s="804"/>
      <c r="AA791" s="804"/>
    </row>
    <row r="792" spans="1:27" s="806" customFormat="1" ht="13.5" customHeight="1">
      <c r="A792" s="807"/>
      <c r="D792" s="805"/>
      <c r="E792" s="804"/>
      <c r="F792" s="804"/>
      <c r="G792" s="804"/>
      <c r="H792" s="804"/>
      <c r="I792" s="804"/>
      <c r="J792" s="804"/>
      <c r="K792" s="804"/>
      <c r="L792" s="804"/>
      <c r="M792" s="804"/>
      <c r="N792" s="804"/>
      <c r="O792" s="804"/>
      <c r="P792" s="804"/>
      <c r="Q792" s="804"/>
      <c r="R792" s="804"/>
      <c r="S792" s="804"/>
      <c r="T792" s="804"/>
      <c r="U792" s="804"/>
      <c r="V792" s="804"/>
      <c r="W792" s="804"/>
      <c r="X792" s="804"/>
      <c r="Y792" s="804"/>
      <c r="Z792" s="804"/>
      <c r="AA792" s="804"/>
    </row>
    <row r="793" spans="1:27" s="806" customFormat="1" ht="13.5" customHeight="1">
      <c r="A793" s="807"/>
      <c r="D793" s="805"/>
      <c r="E793" s="804"/>
      <c r="F793" s="804"/>
      <c r="G793" s="804"/>
      <c r="H793" s="804"/>
      <c r="I793" s="804"/>
      <c r="J793" s="804"/>
      <c r="K793" s="804"/>
      <c r="L793" s="804"/>
      <c r="M793" s="804"/>
      <c r="N793" s="804"/>
      <c r="O793" s="804"/>
      <c r="P793" s="804"/>
      <c r="Q793" s="804"/>
      <c r="R793" s="804"/>
      <c r="S793" s="804"/>
      <c r="T793" s="804"/>
      <c r="U793" s="804"/>
      <c r="V793" s="804"/>
      <c r="W793" s="804"/>
      <c r="X793" s="804"/>
      <c r="Y793" s="804"/>
      <c r="Z793" s="804"/>
      <c r="AA793" s="804"/>
    </row>
    <row r="794" spans="1:27" s="806" customFormat="1" ht="13.5" customHeight="1">
      <c r="A794" s="807"/>
      <c r="D794" s="805"/>
      <c r="E794" s="804"/>
      <c r="F794" s="804"/>
      <c r="G794" s="804"/>
      <c r="H794" s="804"/>
      <c r="I794" s="804"/>
      <c r="J794" s="804"/>
      <c r="K794" s="804"/>
      <c r="L794" s="804"/>
      <c r="M794" s="804"/>
      <c r="N794" s="804"/>
      <c r="O794" s="804"/>
      <c r="P794" s="804"/>
      <c r="Q794" s="804"/>
      <c r="R794" s="804"/>
      <c r="S794" s="804"/>
      <c r="T794" s="804"/>
      <c r="U794" s="804"/>
      <c r="V794" s="804"/>
      <c r="W794" s="804"/>
      <c r="X794" s="804"/>
      <c r="Y794" s="804"/>
      <c r="Z794" s="804"/>
      <c r="AA794" s="804"/>
    </row>
    <row r="795" spans="1:27" s="806" customFormat="1" ht="13.5" customHeight="1">
      <c r="A795" s="807"/>
      <c r="D795" s="805"/>
      <c r="E795" s="804"/>
      <c r="F795" s="804"/>
      <c r="G795" s="804"/>
      <c r="H795" s="804"/>
      <c r="I795" s="804"/>
      <c r="J795" s="804"/>
      <c r="K795" s="804"/>
      <c r="L795" s="804"/>
      <c r="M795" s="804"/>
      <c r="N795" s="804"/>
      <c r="O795" s="804"/>
      <c r="P795" s="804"/>
      <c r="Q795" s="804"/>
      <c r="R795" s="804"/>
      <c r="S795" s="804"/>
      <c r="T795" s="804"/>
      <c r="U795" s="804"/>
      <c r="V795" s="804"/>
      <c r="W795" s="804"/>
      <c r="X795" s="804"/>
      <c r="Y795" s="804"/>
      <c r="Z795" s="804"/>
      <c r="AA795" s="804"/>
    </row>
    <row r="796" spans="1:27" s="806" customFormat="1" ht="13.5" customHeight="1">
      <c r="A796" s="807"/>
      <c r="D796" s="805"/>
      <c r="E796" s="804"/>
      <c r="F796" s="804"/>
      <c r="G796" s="804"/>
      <c r="H796" s="804"/>
      <c r="I796" s="804"/>
      <c r="J796" s="804"/>
      <c r="K796" s="804"/>
      <c r="L796" s="804"/>
      <c r="M796" s="804"/>
      <c r="N796" s="804"/>
      <c r="O796" s="804"/>
      <c r="P796" s="804"/>
      <c r="Q796" s="804"/>
      <c r="R796" s="804"/>
      <c r="S796" s="804"/>
      <c r="T796" s="804"/>
      <c r="U796" s="804"/>
      <c r="V796" s="804"/>
      <c r="W796" s="804"/>
      <c r="X796" s="804"/>
      <c r="Y796" s="804"/>
      <c r="Z796" s="804"/>
      <c r="AA796" s="804"/>
    </row>
    <row r="797" spans="1:27" s="806" customFormat="1" ht="13.5" customHeight="1">
      <c r="A797" s="807"/>
      <c r="D797" s="805"/>
      <c r="E797" s="804"/>
      <c r="F797" s="804"/>
      <c r="G797" s="804"/>
      <c r="H797" s="804"/>
      <c r="I797" s="804"/>
      <c r="J797" s="804"/>
      <c r="K797" s="804"/>
      <c r="L797" s="804"/>
      <c r="M797" s="804"/>
      <c r="N797" s="804"/>
      <c r="O797" s="804"/>
      <c r="P797" s="804"/>
      <c r="Q797" s="804"/>
      <c r="R797" s="804"/>
      <c r="S797" s="804"/>
      <c r="T797" s="804"/>
      <c r="U797" s="804"/>
      <c r="V797" s="804"/>
      <c r="W797" s="804"/>
      <c r="X797" s="804"/>
      <c r="Y797" s="804"/>
      <c r="Z797" s="804"/>
      <c r="AA797" s="804"/>
    </row>
    <row r="798" spans="1:27" s="806" customFormat="1" ht="13.5" customHeight="1">
      <c r="A798" s="807"/>
      <c r="D798" s="805"/>
      <c r="E798" s="804"/>
      <c r="F798" s="804"/>
      <c r="G798" s="804"/>
      <c r="H798" s="804"/>
      <c r="I798" s="804"/>
      <c r="J798" s="804"/>
      <c r="K798" s="804"/>
      <c r="L798" s="804"/>
      <c r="M798" s="804"/>
      <c r="N798" s="804"/>
      <c r="O798" s="804"/>
      <c r="P798" s="804"/>
      <c r="Q798" s="804"/>
      <c r="R798" s="804"/>
      <c r="S798" s="804"/>
      <c r="T798" s="804"/>
      <c r="U798" s="804"/>
      <c r="V798" s="804"/>
      <c r="W798" s="804"/>
      <c r="X798" s="804"/>
      <c r="Y798" s="804"/>
      <c r="Z798" s="804"/>
      <c r="AA798" s="804"/>
    </row>
    <row r="799" spans="1:27" s="806" customFormat="1" ht="13.5" customHeight="1">
      <c r="A799" s="807"/>
      <c r="D799" s="805"/>
      <c r="E799" s="804"/>
      <c r="F799" s="804"/>
      <c r="G799" s="804"/>
      <c r="H799" s="804"/>
      <c r="I799" s="804"/>
      <c r="J799" s="804"/>
      <c r="K799" s="804"/>
      <c r="L799" s="804"/>
      <c r="M799" s="804"/>
      <c r="N799" s="804"/>
      <c r="O799" s="804"/>
      <c r="P799" s="804"/>
      <c r="Q799" s="804"/>
      <c r="R799" s="804"/>
      <c r="S799" s="804"/>
      <c r="T799" s="804"/>
      <c r="U799" s="804"/>
      <c r="V799" s="804"/>
      <c r="W799" s="804"/>
      <c r="X799" s="804"/>
      <c r="Y799" s="804"/>
      <c r="Z799" s="804"/>
      <c r="AA799" s="804"/>
    </row>
    <row r="800" spans="1:27" s="806" customFormat="1" ht="13.5" customHeight="1">
      <c r="A800" s="807"/>
      <c r="D800" s="805"/>
      <c r="E800" s="804"/>
      <c r="F800" s="804"/>
      <c r="G800" s="804"/>
      <c r="H800" s="804"/>
      <c r="I800" s="804"/>
      <c r="J800" s="804"/>
      <c r="K800" s="804"/>
      <c r="L800" s="804"/>
      <c r="M800" s="804"/>
      <c r="N800" s="804"/>
      <c r="O800" s="804"/>
      <c r="P800" s="804"/>
      <c r="Q800" s="804"/>
      <c r="R800" s="804"/>
      <c r="S800" s="804"/>
      <c r="T800" s="804"/>
      <c r="U800" s="804"/>
      <c r="V800" s="804"/>
      <c r="W800" s="804"/>
      <c r="X800" s="804"/>
      <c r="Y800" s="804"/>
      <c r="Z800" s="804"/>
      <c r="AA800" s="804"/>
    </row>
    <row r="801" spans="1:27" s="806" customFormat="1" ht="13.5" customHeight="1">
      <c r="A801" s="807"/>
      <c r="D801" s="805"/>
      <c r="E801" s="804"/>
      <c r="F801" s="804"/>
      <c r="G801" s="804"/>
      <c r="H801" s="804"/>
      <c r="I801" s="804"/>
      <c r="J801" s="804"/>
      <c r="K801" s="804"/>
      <c r="L801" s="804"/>
      <c r="M801" s="804"/>
      <c r="N801" s="804"/>
      <c r="O801" s="804"/>
      <c r="P801" s="804"/>
      <c r="Q801" s="804"/>
      <c r="R801" s="804"/>
      <c r="S801" s="804"/>
      <c r="T801" s="804"/>
      <c r="U801" s="804"/>
      <c r="V801" s="804"/>
      <c r="W801" s="804"/>
      <c r="X801" s="804"/>
      <c r="Y801" s="804"/>
      <c r="Z801" s="804"/>
      <c r="AA801" s="804"/>
    </row>
    <row r="802" spans="1:27" s="806" customFormat="1" ht="13.5" customHeight="1">
      <c r="A802" s="807"/>
      <c r="D802" s="805"/>
      <c r="E802" s="804"/>
      <c r="F802" s="804"/>
      <c r="G802" s="804"/>
      <c r="H802" s="804"/>
      <c r="I802" s="804"/>
      <c r="J802" s="804"/>
      <c r="K802" s="804"/>
      <c r="L802" s="804"/>
      <c r="M802" s="804"/>
      <c r="N802" s="804"/>
      <c r="O802" s="804"/>
      <c r="P802" s="804"/>
      <c r="Q802" s="804"/>
      <c r="R802" s="804"/>
      <c r="S802" s="804"/>
      <c r="T802" s="804"/>
      <c r="U802" s="804"/>
      <c r="V802" s="804"/>
      <c r="W802" s="804"/>
      <c r="X802" s="804"/>
      <c r="Y802" s="804"/>
      <c r="Z802" s="804"/>
      <c r="AA802" s="804"/>
    </row>
    <row r="803" spans="1:27" s="806" customFormat="1" ht="13.5" customHeight="1">
      <c r="A803" s="807"/>
      <c r="D803" s="805"/>
      <c r="E803" s="804"/>
      <c r="F803" s="804"/>
      <c r="G803" s="804"/>
      <c r="H803" s="804"/>
      <c r="I803" s="804"/>
      <c r="J803" s="804"/>
      <c r="K803" s="804"/>
      <c r="L803" s="804"/>
      <c r="M803" s="804"/>
      <c r="N803" s="804"/>
      <c r="O803" s="804"/>
      <c r="P803" s="804"/>
      <c r="Q803" s="804"/>
      <c r="R803" s="804"/>
      <c r="S803" s="804"/>
      <c r="T803" s="804"/>
      <c r="U803" s="804"/>
      <c r="V803" s="804"/>
      <c r="W803" s="804"/>
      <c r="X803" s="804"/>
      <c r="Y803" s="804"/>
      <c r="Z803" s="804"/>
      <c r="AA803" s="804"/>
    </row>
    <row r="804" spans="1:27" s="806" customFormat="1" ht="13.5" customHeight="1">
      <c r="A804" s="807"/>
      <c r="D804" s="805"/>
      <c r="E804" s="804"/>
      <c r="F804" s="804"/>
      <c r="G804" s="804"/>
      <c r="H804" s="804"/>
      <c r="I804" s="804"/>
      <c r="J804" s="804"/>
      <c r="K804" s="804"/>
      <c r="L804" s="804"/>
      <c r="M804" s="804"/>
      <c r="N804" s="804"/>
      <c r="O804" s="804"/>
      <c r="P804" s="804"/>
      <c r="Q804" s="804"/>
      <c r="R804" s="804"/>
      <c r="S804" s="804"/>
      <c r="T804" s="804"/>
      <c r="U804" s="804"/>
      <c r="V804" s="804"/>
      <c r="W804" s="804"/>
      <c r="X804" s="804"/>
      <c r="Y804" s="804"/>
      <c r="Z804" s="804"/>
      <c r="AA804" s="804"/>
    </row>
    <row r="805" spans="1:27" s="806" customFormat="1" ht="13.5" customHeight="1">
      <c r="A805" s="807"/>
      <c r="D805" s="805"/>
      <c r="E805" s="804"/>
      <c r="F805" s="804"/>
      <c r="G805" s="804"/>
      <c r="H805" s="804"/>
      <c r="I805" s="804"/>
      <c r="J805" s="804"/>
      <c r="K805" s="804"/>
      <c r="L805" s="804"/>
      <c r="M805" s="804"/>
      <c r="N805" s="804"/>
      <c r="O805" s="804"/>
      <c r="P805" s="804"/>
      <c r="Q805" s="804"/>
      <c r="R805" s="804"/>
      <c r="S805" s="804"/>
      <c r="T805" s="804"/>
      <c r="U805" s="804"/>
      <c r="V805" s="804"/>
      <c r="W805" s="804"/>
      <c r="X805" s="804"/>
      <c r="Y805" s="804"/>
      <c r="Z805" s="804"/>
      <c r="AA805" s="804"/>
    </row>
    <row r="806" spans="1:27" s="806" customFormat="1" ht="13.5" customHeight="1">
      <c r="A806" s="807"/>
      <c r="D806" s="805"/>
      <c r="E806" s="804"/>
      <c r="F806" s="804"/>
      <c r="G806" s="804"/>
      <c r="H806" s="804"/>
      <c r="I806" s="804"/>
      <c r="J806" s="804"/>
      <c r="K806" s="804"/>
      <c r="L806" s="804"/>
      <c r="M806" s="804"/>
      <c r="N806" s="804"/>
      <c r="O806" s="804"/>
      <c r="P806" s="804"/>
      <c r="Q806" s="804"/>
      <c r="R806" s="804"/>
      <c r="S806" s="804"/>
      <c r="T806" s="804"/>
      <c r="U806" s="804"/>
      <c r="V806" s="804"/>
      <c r="W806" s="804"/>
      <c r="X806" s="804"/>
      <c r="Y806" s="804"/>
      <c r="Z806" s="804"/>
      <c r="AA806" s="804"/>
    </row>
    <row r="807" spans="1:27" s="806" customFormat="1" ht="13.5" customHeight="1">
      <c r="A807" s="807"/>
      <c r="D807" s="805"/>
      <c r="E807" s="804"/>
      <c r="F807" s="804"/>
      <c r="G807" s="804"/>
      <c r="H807" s="804"/>
      <c r="I807" s="804"/>
      <c r="J807" s="804"/>
      <c r="K807" s="804"/>
      <c r="L807" s="804"/>
      <c r="M807" s="804"/>
      <c r="N807" s="804"/>
      <c r="O807" s="804"/>
      <c r="P807" s="804"/>
      <c r="Q807" s="804"/>
      <c r="R807" s="804"/>
      <c r="S807" s="804"/>
      <c r="T807" s="804"/>
      <c r="U807" s="804"/>
      <c r="V807" s="804"/>
      <c r="W807" s="804"/>
      <c r="X807" s="804"/>
      <c r="Y807" s="804"/>
      <c r="Z807" s="804"/>
      <c r="AA807" s="804"/>
    </row>
    <row r="808" spans="1:27" s="806" customFormat="1" ht="13.5" customHeight="1">
      <c r="A808" s="807"/>
      <c r="D808" s="805"/>
      <c r="E808" s="804"/>
      <c r="F808" s="804"/>
      <c r="G808" s="804"/>
      <c r="H808" s="804"/>
      <c r="I808" s="804"/>
      <c r="J808" s="804"/>
      <c r="K808" s="804"/>
      <c r="L808" s="804"/>
      <c r="M808" s="804"/>
      <c r="N808" s="804"/>
      <c r="O808" s="804"/>
      <c r="P808" s="804"/>
      <c r="Q808" s="804"/>
      <c r="R808" s="804"/>
      <c r="S808" s="804"/>
      <c r="T808" s="804"/>
      <c r="U808" s="804"/>
      <c r="V808" s="804"/>
      <c r="W808" s="804"/>
      <c r="X808" s="804"/>
      <c r="Y808" s="804"/>
      <c r="Z808" s="804"/>
      <c r="AA808" s="804"/>
    </row>
    <row r="809" spans="1:27" s="806" customFormat="1" ht="13.5" customHeight="1">
      <c r="A809" s="807"/>
      <c r="D809" s="805"/>
      <c r="E809" s="804"/>
      <c r="F809" s="804"/>
      <c r="G809" s="804"/>
      <c r="H809" s="804"/>
      <c r="I809" s="804"/>
      <c r="J809" s="804"/>
      <c r="K809" s="804"/>
      <c r="L809" s="804"/>
      <c r="M809" s="804"/>
      <c r="N809" s="804"/>
      <c r="O809" s="804"/>
      <c r="P809" s="804"/>
      <c r="Q809" s="804"/>
      <c r="R809" s="804"/>
      <c r="S809" s="804"/>
      <c r="T809" s="804"/>
      <c r="U809" s="804"/>
      <c r="V809" s="804"/>
      <c r="W809" s="804"/>
      <c r="X809" s="804"/>
      <c r="Y809" s="804"/>
      <c r="Z809" s="804"/>
      <c r="AA809" s="804"/>
    </row>
    <row r="810" spans="1:27" s="806" customFormat="1" ht="13.5" customHeight="1">
      <c r="A810" s="807"/>
      <c r="D810" s="805"/>
      <c r="E810" s="804"/>
      <c r="F810" s="804"/>
      <c r="G810" s="804"/>
      <c r="H810" s="804"/>
      <c r="I810" s="804"/>
      <c r="J810" s="804"/>
      <c r="K810" s="804"/>
      <c r="L810" s="804"/>
      <c r="M810" s="804"/>
      <c r="N810" s="804"/>
      <c r="O810" s="804"/>
      <c r="P810" s="804"/>
      <c r="Q810" s="804"/>
      <c r="R810" s="804"/>
      <c r="S810" s="804"/>
      <c r="T810" s="804"/>
      <c r="U810" s="804"/>
      <c r="V810" s="804"/>
      <c r="W810" s="804"/>
      <c r="X810" s="804"/>
      <c r="Y810" s="804"/>
      <c r="Z810" s="804"/>
      <c r="AA810" s="804"/>
    </row>
    <row r="811" spans="1:27" s="806" customFormat="1" ht="13.5" customHeight="1">
      <c r="A811" s="807"/>
      <c r="D811" s="805"/>
      <c r="E811" s="804"/>
      <c r="F811" s="804"/>
      <c r="G811" s="804"/>
      <c r="H811" s="804"/>
      <c r="I811" s="804"/>
      <c r="J811" s="804"/>
      <c r="K811" s="804"/>
      <c r="L811" s="804"/>
      <c r="M811" s="804"/>
      <c r="N811" s="804"/>
      <c r="O811" s="804"/>
      <c r="P811" s="804"/>
      <c r="Q811" s="804"/>
      <c r="R811" s="804"/>
      <c r="S811" s="804"/>
      <c r="T811" s="804"/>
      <c r="U811" s="804"/>
      <c r="V811" s="804"/>
      <c r="W811" s="804"/>
      <c r="X811" s="804"/>
      <c r="Y811" s="804"/>
      <c r="Z811" s="804"/>
      <c r="AA811" s="804"/>
    </row>
    <row r="812" spans="1:27" s="806" customFormat="1" ht="13.5" customHeight="1">
      <c r="A812" s="807"/>
      <c r="D812" s="805"/>
      <c r="E812" s="804"/>
      <c r="F812" s="804"/>
      <c r="G812" s="804"/>
      <c r="H812" s="804"/>
      <c r="I812" s="804"/>
      <c r="J812" s="804"/>
      <c r="K812" s="804"/>
      <c r="L812" s="804"/>
      <c r="M812" s="804"/>
      <c r="N812" s="804"/>
      <c r="O812" s="804"/>
      <c r="P812" s="804"/>
      <c r="Q812" s="804"/>
      <c r="R812" s="804"/>
      <c r="S812" s="804"/>
      <c r="T812" s="804"/>
      <c r="U812" s="804"/>
      <c r="V812" s="804"/>
      <c r="W812" s="804"/>
      <c r="X812" s="804"/>
      <c r="Y812" s="804"/>
      <c r="Z812" s="804"/>
      <c r="AA812" s="804"/>
    </row>
    <row r="813" spans="1:27" s="806" customFormat="1" ht="13.5" customHeight="1">
      <c r="A813" s="807"/>
      <c r="D813" s="805"/>
      <c r="E813" s="804"/>
      <c r="F813" s="804"/>
      <c r="G813" s="804"/>
      <c r="H813" s="804"/>
      <c r="I813" s="804"/>
      <c r="J813" s="804"/>
      <c r="K813" s="804"/>
      <c r="L813" s="804"/>
      <c r="M813" s="804"/>
      <c r="N813" s="804"/>
      <c r="O813" s="804"/>
      <c r="P813" s="804"/>
      <c r="Q813" s="804"/>
      <c r="R813" s="804"/>
      <c r="S813" s="804"/>
      <c r="T813" s="804"/>
      <c r="U813" s="804"/>
      <c r="V813" s="804"/>
      <c r="W813" s="804"/>
      <c r="X813" s="804"/>
      <c r="Y813" s="804"/>
      <c r="Z813" s="804"/>
      <c r="AA813" s="804"/>
    </row>
    <row r="814" spans="1:27" s="806" customFormat="1" ht="13.5" customHeight="1">
      <c r="A814" s="807"/>
      <c r="D814" s="805"/>
      <c r="E814" s="804"/>
      <c r="F814" s="804"/>
      <c r="G814" s="804"/>
      <c r="H814" s="804"/>
      <c r="I814" s="804"/>
      <c r="J814" s="804"/>
      <c r="K814" s="804"/>
      <c r="L814" s="804"/>
      <c r="M814" s="804"/>
      <c r="N814" s="804"/>
      <c r="O814" s="804"/>
      <c r="P814" s="804"/>
      <c r="Q814" s="804"/>
      <c r="R814" s="804"/>
      <c r="S814" s="804"/>
      <c r="T814" s="804"/>
      <c r="U814" s="804"/>
      <c r="V814" s="804"/>
      <c r="W814" s="804"/>
      <c r="X814" s="804"/>
      <c r="Y814" s="804"/>
      <c r="Z814" s="804"/>
      <c r="AA814" s="804"/>
    </row>
    <row r="815" spans="1:27" s="806" customFormat="1" ht="13.5" customHeight="1">
      <c r="A815" s="807"/>
      <c r="D815" s="805"/>
      <c r="E815" s="804"/>
      <c r="F815" s="804"/>
      <c r="G815" s="804"/>
      <c r="H815" s="804"/>
      <c r="I815" s="804"/>
      <c r="J815" s="804"/>
      <c r="K815" s="804"/>
      <c r="L815" s="804"/>
      <c r="M815" s="804"/>
      <c r="N815" s="804"/>
      <c r="O815" s="804"/>
      <c r="P815" s="804"/>
      <c r="Q815" s="804"/>
      <c r="R815" s="804"/>
      <c r="S815" s="804"/>
      <c r="T815" s="804"/>
      <c r="U815" s="804"/>
      <c r="V815" s="804"/>
      <c r="W815" s="804"/>
      <c r="X815" s="804"/>
      <c r="Y815" s="804"/>
      <c r="Z815" s="804"/>
      <c r="AA815" s="804"/>
    </row>
    <row r="816" spans="1:27" s="806" customFormat="1" ht="13.5" customHeight="1">
      <c r="A816" s="807"/>
      <c r="D816" s="805"/>
      <c r="E816" s="804"/>
      <c r="F816" s="804"/>
      <c r="G816" s="804"/>
      <c r="H816" s="804"/>
      <c r="I816" s="804"/>
      <c r="J816" s="804"/>
      <c r="K816" s="804"/>
      <c r="L816" s="804"/>
      <c r="M816" s="804"/>
      <c r="N816" s="804"/>
      <c r="O816" s="804"/>
      <c r="P816" s="804"/>
      <c r="Q816" s="804"/>
      <c r="R816" s="804"/>
      <c r="S816" s="804"/>
      <c r="T816" s="804"/>
      <c r="U816" s="804"/>
      <c r="V816" s="804"/>
      <c r="W816" s="804"/>
      <c r="X816" s="804"/>
      <c r="Y816" s="804"/>
      <c r="Z816" s="804"/>
      <c r="AA816" s="804"/>
    </row>
    <row r="817" spans="1:27" s="806" customFormat="1" ht="13.5" customHeight="1">
      <c r="A817" s="807"/>
      <c r="D817" s="805"/>
      <c r="E817" s="804"/>
      <c r="F817" s="804"/>
      <c r="G817" s="804"/>
      <c r="H817" s="804"/>
      <c r="I817" s="804"/>
      <c r="J817" s="804"/>
      <c r="K817" s="804"/>
      <c r="L817" s="804"/>
      <c r="M817" s="804"/>
      <c r="N817" s="804"/>
      <c r="O817" s="804"/>
      <c r="P817" s="804"/>
      <c r="Q817" s="804"/>
      <c r="R817" s="804"/>
      <c r="S817" s="804"/>
      <c r="T817" s="804"/>
      <c r="U817" s="804"/>
      <c r="V817" s="804"/>
      <c r="W817" s="804"/>
      <c r="X817" s="804"/>
      <c r="Y817" s="804"/>
      <c r="Z817" s="804"/>
      <c r="AA817" s="804"/>
    </row>
    <row r="818" spans="1:27" s="806" customFormat="1" ht="13.5" customHeight="1">
      <c r="A818" s="807"/>
      <c r="D818" s="805"/>
      <c r="E818" s="804"/>
      <c r="F818" s="804"/>
      <c r="G818" s="804"/>
      <c r="H818" s="804"/>
      <c r="I818" s="804"/>
      <c r="J818" s="804"/>
      <c r="K818" s="804"/>
      <c r="L818" s="804"/>
      <c r="M818" s="804"/>
      <c r="N818" s="804"/>
      <c r="O818" s="804"/>
      <c r="P818" s="804"/>
      <c r="Q818" s="804"/>
      <c r="R818" s="804"/>
      <c r="S818" s="804"/>
      <c r="T818" s="804"/>
      <c r="U818" s="804"/>
      <c r="V818" s="804"/>
      <c r="W818" s="804"/>
      <c r="X818" s="804"/>
      <c r="Y818" s="804"/>
      <c r="Z818" s="804"/>
      <c r="AA818" s="804"/>
    </row>
    <row r="819" spans="1:27" s="806" customFormat="1" ht="13.5" customHeight="1">
      <c r="A819" s="807"/>
      <c r="D819" s="805"/>
      <c r="E819" s="804"/>
      <c r="F819" s="804"/>
      <c r="G819" s="804"/>
      <c r="H819" s="804"/>
      <c r="I819" s="804"/>
      <c r="J819" s="804"/>
      <c r="K819" s="804"/>
      <c r="L819" s="804"/>
      <c r="M819" s="804"/>
      <c r="N819" s="804"/>
      <c r="O819" s="804"/>
      <c r="P819" s="804"/>
      <c r="Q819" s="804"/>
      <c r="R819" s="804"/>
      <c r="S819" s="804"/>
      <c r="T819" s="804"/>
      <c r="U819" s="804"/>
      <c r="V819" s="804"/>
      <c r="W819" s="804"/>
      <c r="X819" s="804"/>
      <c r="Y819" s="804"/>
      <c r="Z819" s="804"/>
      <c r="AA819" s="804"/>
    </row>
    <row r="820" spans="1:27" s="806" customFormat="1" ht="13.5" customHeight="1">
      <c r="A820" s="807"/>
      <c r="D820" s="805"/>
      <c r="E820" s="804"/>
      <c r="F820" s="804"/>
      <c r="G820" s="804"/>
      <c r="H820" s="804"/>
      <c r="I820" s="804"/>
      <c r="J820" s="804"/>
      <c r="K820" s="804"/>
      <c r="L820" s="804"/>
      <c r="M820" s="804"/>
      <c r="N820" s="804"/>
      <c r="O820" s="804"/>
      <c r="P820" s="804"/>
      <c r="Q820" s="804"/>
      <c r="R820" s="804"/>
      <c r="S820" s="804"/>
      <c r="T820" s="804"/>
      <c r="U820" s="804"/>
      <c r="V820" s="804"/>
      <c r="W820" s="804"/>
      <c r="X820" s="804"/>
      <c r="Y820" s="804"/>
      <c r="Z820" s="804"/>
      <c r="AA820" s="804"/>
    </row>
    <row r="821" spans="1:27" s="806" customFormat="1" ht="13.5" customHeight="1">
      <c r="A821" s="807"/>
      <c r="D821" s="805"/>
      <c r="E821" s="804"/>
      <c r="F821" s="804"/>
      <c r="G821" s="804"/>
      <c r="H821" s="804"/>
      <c r="I821" s="804"/>
      <c r="J821" s="804"/>
      <c r="K821" s="804"/>
      <c r="L821" s="804"/>
      <c r="M821" s="804"/>
      <c r="N821" s="804"/>
      <c r="O821" s="804"/>
      <c r="P821" s="804"/>
      <c r="Q821" s="804"/>
      <c r="R821" s="804"/>
      <c r="S821" s="804"/>
      <c r="T821" s="804"/>
      <c r="U821" s="804"/>
      <c r="V821" s="804"/>
      <c r="W821" s="804"/>
      <c r="X821" s="804"/>
      <c r="Y821" s="804"/>
      <c r="Z821" s="804"/>
      <c r="AA821" s="804"/>
    </row>
    <row r="822" spans="1:27" s="806" customFormat="1" ht="13.5" customHeight="1">
      <c r="A822" s="807"/>
      <c r="D822" s="805"/>
      <c r="E822" s="804"/>
      <c r="F822" s="804"/>
      <c r="G822" s="804"/>
      <c r="H822" s="804"/>
      <c r="I822" s="804"/>
      <c r="J822" s="804"/>
      <c r="K822" s="804"/>
      <c r="L822" s="804"/>
      <c r="M822" s="804"/>
      <c r="N822" s="804"/>
      <c r="O822" s="804"/>
      <c r="P822" s="804"/>
      <c r="Q822" s="804"/>
      <c r="R822" s="804"/>
      <c r="S822" s="804"/>
      <c r="T822" s="804"/>
      <c r="U822" s="804"/>
      <c r="V822" s="804"/>
      <c r="W822" s="804"/>
      <c r="X822" s="804"/>
      <c r="Y822" s="804"/>
      <c r="Z822" s="804"/>
      <c r="AA822" s="804"/>
    </row>
    <row r="823" spans="1:27" s="806" customFormat="1" ht="13.5" customHeight="1">
      <c r="A823" s="807"/>
      <c r="D823" s="805"/>
      <c r="E823" s="804"/>
      <c r="F823" s="804"/>
      <c r="G823" s="804"/>
      <c r="H823" s="804"/>
      <c r="I823" s="804"/>
      <c r="J823" s="804"/>
      <c r="K823" s="804"/>
      <c r="L823" s="804"/>
      <c r="M823" s="804"/>
      <c r="N823" s="804"/>
      <c r="O823" s="804"/>
      <c r="P823" s="804"/>
      <c r="Q823" s="804"/>
      <c r="R823" s="804"/>
      <c r="S823" s="804"/>
      <c r="T823" s="804"/>
      <c r="U823" s="804"/>
      <c r="V823" s="804"/>
      <c r="W823" s="804"/>
      <c r="X823" s="804"/>
      <c r="Y823" s="804"/>
      <c r="Z823" s="804"/>
      <c r="AA823" s="804"/>
    </row>
    <row r="824" spans="1:27" s="806" customFormat="1" ht="13.5" customHeight="1">
      <c r="A824" s="807"/>
      <c r="D824" s="805"/>
      <c r="E824" s="804"/>
      <c r="F824" s="804"/>
      <c r="G824" s="804"/>
      <c r="H824" s="804"/>
      <c r="I824" s="804"/>
      <c r="J824" s="804"/>
      <c r="K824" s="804"/>
      <c r="L824" s="804"/>
      <c r="M824" s="804"/>
      <c r="N824" s="804"/>
      <c r="O824" s="804"/>
      <c r="P824" s="804"/>
      <c r="Q824" s="804"/>
      <c r="R824" s="804"/>
      <c r="S824" s="804"/>
      <c r="T824" s="804"/>
      <c r="U824" s="804"/>
      <c r="V824" s="804"/>
      <c r="W824" s="804"/>
      <c r="X824" s="804"/>
      <c r="Y824" s="804"/>
      <c r="Z824" s="804"/>
      <c r="AA824" s="804"/>
    </row>
    <row r="825" spans="1:27" s="806" customFormat="1" ht="13.5" customHeight="1">
      <c r="A825" s="807"/>
      <c r="D825" s="805"/>
      <c r="E825" s="804"/>
      <c r="F825" s="804"/>
      <c r="G825" s="804"/>
      <c r="H825" s="804"/>
      <c r="I825" s="804"/>
      <c r="J825" s="804"/>
      <c r="K825" s="804"/>
      <c r="L825" s="804"/>
      <c r="M825" s="804"/>
      <c r="N825" s="804"/>
      <c r="O825" s="804"/>
      <c r="P825" s="804"/>
      <c r="Q825" s="804"/>
      <c r="R825" s="804"/>
      <c r="S825" s="804"/>
      <c r="T825" s="804"/>
      <c r="U825" s="804"/>
      <c r="V825" s="804"/>
      <c r="W825" s="804"/>
      <c r="X825" s="804"/>
      <c r="Y825" s="804"/>
      <c r="Z825" s="804"/>
      <c r="AA825" s="804"/>
    </row>
    <row r="826" spans="1:27" s="806" customFormat="1" ht="13.5" customHeight="1">
      <c r="A826" s="807"/>
      <c r="D826" s="805"/>
      <c r="E826" s="804"/>
      <c r="F826" s="804"/>
      <c r="G826" s="804"/>
      <c r="H826" s="804"/>
      <c r="I826" s="804"/>
      <c r="J826" s="804"/>
      <c r="K826" s="804"/>
      <c r="L826" s="804"/>
      <c r="M826" s="804"/>
      <c r="N826" s="804"/>
      <c r="O826" s="804"/>
      <c r="P826" s="804"/>
      <c r="Q826" s="804"/>
      <c r="R826" s="804"/>
      <c r="S826" s="804"/>
      <c r="T826" s="804"/>
      <c r="U826" s="804"/>
      <c r="V826" s="804"/>
      <c r="W826" s="804"/>
      <c r="X826" s="804"/>
      <c r="Y826" s="804"/>
      <c r="Z826" s="804"/>
      <c r="AA826" s="804"/>
    </row>
    <row r="827" spans="1:27" s="806" customFormat="1" ht="13.5" customHeight="1">
      <c r="A827" s="807"/>
      <c r="D827" s="805"/>
      <c r="E827" s="804"/>
      <c r="F827" s="804"/>
      <c r="G827" s="804"/>
      <c r="H827" s="804"/>
      <c r="I827" s="804"/>
      <c r="J827" s="804"/>
      <c r="K827" s="804"/>
      <c r="L827" s="804"/>
      <c r="M827" s="804"/>
      <c r="N827" s="804"/>
      <c r="O827" s="804"/>
      <c r="P827" s="804"/>
      <c r="Q827" s="804"/>
      <c r="R827" s="804"/>
      <c r="S827" s="804"/>
      <c r="T827" s="804"/>
      <c r="U827" s="804"/>
      <c r="V827" s="804"/>
      <c r="W827" s="804"/>
      <c r="X827" s="804"/>
      <c r="Y827" s="804"/>
      <c r="Z827" s="804"/>
      <c r="AA827" s="804"/>
    </row>
    <row r="828" spans="1:27" s="806" customFormat="1" ht="13.5" customHeight="1">
      <c r="A828" s="807"/>
      <c r="D828" s="805"/>
      <c r="E828" s="804"/>
      <c r="F828" s="804"/>
      <c r="G828" s="804"/>
      <c r="H828" s="804"/>
      <c r="I828" s="804"/>
      <c r="J828" s="804"/>
      <c r="K828" s="804"/>
      <c r="L828" s="804"/>
      <c r="M828" s="804"/>
      <c r="N828" s="804"/>
      <c r="O828" s="804"/>
      <c r="P828" s="804"/>
      <c r="Q828" s="804"/>
      <c r="R828" s="804"/>
      <c r="S828" s="804"/>
      <c r="T828" s="804"/>
      <c r="U828" s="804"/>
      <c r="V828" s="804"/>
      <c r="W828" s="804"/>
      <c r="X828" s="804"/>
      <c r="Y828" s="804"/>
      <c r="Z828" s="804"/>
      <c r="AA828" s="804"/>
    </row>
    <row r="829" spans="1:27" s="806" customFormat="1" ht="13.5" customHeight="1">
      <c r="A829" s="807"/>
      <c r="D829" s="805"/>
      <c r="E829" s="804"/>
      <c r="F829" s="804"/>
      <c r="G829" s="804"/>
      <c r="H829" s="804"/>
      <c r="I829" s="804"/>
      <c r="J829" s="804"/>
      <c r="K829" s="804"/>
      <c r="L829" s="804"/>
      <c r="M829" s="804"/>
      <c r="N829" s="804"/>
      <c r="O829" s="804"/>
      <c r="P829" s="804"/>
      <c r="Q829" s="804"/>
      <c r="R829" s="804"/>
      <c r="S829" s="804"/>
      <c r="T829" s="804"/>
      <c r="U829" s="804"/>
      <c r="V829" s="804"/>
      <c r="W829" s="804"/>
      <c r="X829" s="804"/>
      <c r="Y829" s="804"/>
      <c r="Z829" s="804"/>
      <c r="AA829" s="804"/>
    </row>
    <row r="830" spans="1:27" s="806" customFormat="1" ht="13.5" customHeight="1">
      <c r="A830" s="807"/>
      <c r="D830" s="805"/>
      <c r="E830" s="804"/>
      <c r="F830" s="804"/>
      <c r="G830" s="804"/>
      <c r="H830" s="804"/>
      <c r="I830" s="804"/>
      <c r="J830" s="804"/>
      <c r="K830" s="804"/>
      <c r="L830" s="804"/>
      <c r="M830" s="804"/>
      <c r="N830" s="804"/>
      <c r="O830" s="804"/>
      <c r="P830" s="804"/>
      <c r="Q830" s="804"/>
      <c r="R830" s="804"/>
      <c r="S830" s="804"/>
      <c r="T830" s="804"/>
      <c r="U830" s="804"/>
      <c r="V830" s="804"/>
      <c r="W830" s="804"/>
      <c r="X830" s="804"/>
      <c r="Y830" s="804"/>
      <c r="Z830" s="804"/>
      <c r="AA830" s="804"/>
    </row>
    <row r="831" spans="1:27" s="806" customFormat="1" ht="13.5" customHeight="1">
      <c r="A831" s="807"/>
      <c r="D831" s="805"/>
      <c r="E831" s="804"/>
      <c r="F831" s="804"/>
      <c r="G831" s="804"/>
      <c r="H831" s="804"/>
      <c r="I831" s="804"/>
      <c r="J831" s="804"/>
      <c r="K831" s="804"/>
      <c r="L831" s="804"/>
      <c r="M831" s="804"/>
      <c r="N831" s="804"/>
      <c r="O831" s="804"/>
      <c r="P831" s="804"/>
      <c r="Q831" s="804"/>
      <c r="R831" s="804"/>
      <c r="S831" s="804"/>
      <c r="T831" s="804"/>
      <c r="U831" s="804"/>
      <c r="V831" s="804"/>
      <c r="W831" s="804"/>
      <c r="X831" s="804"/>
      <c r="Y831" s="804"/>
      <c r="Z831" s="804"/>
      <c r="AA831" s="804"/>
    </row>
    <row r="832" spans="1:27" s="806" customFormat="1" ht="13.5" customHeight="1">
      <c r="A832" s="807"/>
      <c r="D832" s="805"/>
      <c r="E832" s="804"/>
      <c r="F832" s="804"/>
      <c r="G832" s="804"/>
      <c r="H832" s="804"/>
      <c r="I832" s="804"/>
      <c r="J832" s="804"/>
      <c r="K832" s="804"/>
      <c r="L832" s="804"/>
      <c r="M832" s="804"/>
      <c r="N832" s="804"/>
      <c r="O832" s="804"/>
      <c r="P832" s="804"/>
      <c r="Q832" s="804"/>
      <c r="R832" s="804"/>
      <c r="S832" s="804"/>
      <c r="T832" s="804"/>
      <c r="U832" s="804"/>
      <c r="V832" s="804"/>
      <c r="W832" s="804"/>
      <c r="X832" s="804"/>
      <c r="Y832" s="804"/>
      <c r="Z832" s="804"/>
      <c r="AA832" s="804"/>
    </row>
    <row r="833" spans="1:27" s="806" customFormat="1" ht="13.5" customHeight="1">
      <c r="A833" s="807"/>
      <c r="D833" s="805"/>
      <c r="E833" s="804"/>
      <c r="F833" s="804"/>
      <c r="G833" s="804"/>
      <c r="H833" s="804"/>
      <c r="I833" s="804"/>
      <c r="J833" s="804"/>
      <c r="K833" s="804"/>
      <c r="L833" s="804"/>
      <c r="M833" s="804"/>
      <c r="N833" s="804"/>
      <c r="O833" s="804"/>
      <c r="P833" s="804"/>
      <c r="Q833" s="804"/>
      <c r="R833" s="804"/>
      <c r="S833" s="804"/>
      <c r="T833" s="804"/>
      <c r="U833" s="804"/>
      <c r="V833" s="804"/>
      <c r="W833" s="804"/>
      <c r="X833" s="804"/>
      <c r="Y833" s="804"/>
      <c r="Z833" s="804"/>
      <c r="AA833" s="804"/>
    </row>
    <row r="834" spans="1:27" s="806" customFormat="1" ht="13.5" customHeight="1">
      <c r="A834" s="807"/>
      <c r="D834" s="805"/>
      <c r="E834" s="804"/>
      <c r="F834" s="804"/>
      <c r="G834" s="804"/>
      <c r="H834" s="804"/>
      <c r="I834" s="804"/>
      <c r="J834" s="804"/>
      <c r="K834" s="804"/>
      <c r="L834" s="804"/>
      <c r="M834" s="804"/>
      <c r="N834" s="804"/>
      <c r="O834" s="804"/>
      <c r="P834" s="804"/>
      <c r="Q834" s="804"/>
      <c r="R834" s="804"/>
      <c r="S834" s="804"/>
      <c r="T834" s="804"/>
      <c r="U834" s="804"/>
      <c r="V834" s="804"/>
      <c r="W834" s="804"/>
      <c r="X834" s="804"/>
      <c r="Y834" s="804"/>
      <c r="Z834" s="804"/>
      <c r="AA834" s="804"/>
    </row>
    <row r="835" spans="1:27" s="806" customFormat="1" ht="13.5" customHeight="1">
      <c r="A835" s="807"/>
      <c r="D835" s="805"/>
      <c r="E835" s="804"/>
      <c r="F835" s="804"/>
      <c r="G835" s="804"/>
      <c r="H835" s="804"/>
      <c r="I835" s="804"/>
      <c r="J835" s="804"/>
      <c r="K835" s="804"/>
      <c r="L835" s="804"/>
      <c r="M835" s="804"/>
      <c r="N835" s="804"/>
      <c r="O835" s="804"/>
      <c r="P835" s="804"/>
      <c r="Q835" s="804"/>
      <c r="R835" s="804"/>
      <c r="S835" s="804"/>
      <c r="T835" s="804"/>
      <c r="U835" s="804"/>
      <c r="V835" s="804"/>
      <c r="W835" s="804"/>
      <c r="X835" s="804"/>
      <c r="Y835" s="804"/>
      <c r="Z835" s="804"/>
      <c r="AA835" s="804"/>
    </row>
    <row r="836" spans="1:27" s="806" customFormat="1" ht="13.5" customHeight="1">
      <c r="A836" s="807"/>
      <c r="D836" s="805"/>
      <c r="E836" s="804"/>
      <c r="F836" s="804"/>
      <c r="G836" s="804"/>
      <c r="H836" s="804"/>
      <c r="I836" s="804"/>
      <c r="J836" s="804"/>
      <c r="K836" s="804"/>
      <c r="L836" s="804"/>
      <c r="M836" s="804"/>
      <c r="N836" s="804"/>
      <c r="O836" s="804"/>
      <c r="P836" s="804"/>
      <c r="Q836" s="804"/>
      <c r="R836" s="804"/>
      <c r="S836" s="804"/>
      <c r="T836" s="804"/>
      <c r="U836" s="804"/>
      <c r="V836" s="804"/>
      <c r="W836" s="804"/>
      <c r="X836" s="804"/>
      <c r="Y836" s="804"/>
      <c r="Z836" s="804"/>
      <c r="AA836" s="804"/>
    </row>
    <row r="837" spans="1:27" s="806" customFormat="1" ht="13.5" customHeight="1">
      <c r="A837" s="807"/>
      <c r="D837" s="805"/>
      <c r="E837" s="804"/>
      <c r="F837" s="804"/>
      <c r="G837" s="804"/>
      <c r="H837" s="804"/>
      <c r="I837" s="804"/>
      <c r="J837" s="804"/>
      <c r="K837" s="804"/>
      <c r="L837" s="804"/>
      <c r="M837" s="804"/>
      <c r="N837" s="804"/>
      <c r="O837" s="804"/>
      <c r="P837" s="804"/>
      <c r="Q837" s="804"/>
      <c r="R837" s="804"/>
      <c r="S837" s="804"/>
      <c r="T837" s="804"/>
      <c r="U837" s="804"/>
      <c r="V837" s="804"/>
      <c r="W837" s="804"/>
      <c r="X837" s="804"/>
      <c r="Y837" s="804"/>
      <c r="Z837" s="804"/>
      <c r="AA837" s="804"/>
    </row>
    <row r="838" spans="1:27" s="806" customFormat="1" ht="13.5" customHeight="1">
      <c r="A838" s="807"/>
      <c r="D838" s="805"/>
      <c r="E838" s="804"/>
      <c r="F838" s="804"/>
      <c r="G838" s="804"/>
      <c r="H838" s="804"/>
      <c r="I838" s="804"/>
      <c r="J838" s="804"/>
      <c r="K838" s="804"/>
      <c r="L838" s="804"/>
      <c r="M838" s="804"/>
      <c r="N838" s="804"/>
      <c r="O838" s="804"/>
      <c r="P838" s="804"/>
      <c r="Q838" s="804"/>
      <c r="R838" s="804"/>
      <c r="S838" s="804"/>
      <c r="T838" s="804"/>
      <c r="U838" s="804"/>
      <c r="V838" s="804"/>
      <c r="W838" s="804"/>
      <c r="X838" s="804"/>
      <c r="Y838" s="804"/>
      <c r="Z838" s="804"/>
      <c r="AA838" s="804"/>
    </row>
    <row r="839" spans="1:27" s="806" customFormat="1" ht="13.5" customHeight="1">
      <c r="A839" s="807"/>
      <c r="D839" s="805"/>
      <c r="E839" s="804"/>
      <c r="F839" s="804"/>
      <c r="G839" s="804"/>
      <c r="H839" s="804"/>
      <c r="I839" s="804"/>
      <c r="J839" s="804"/>
      <c r="K839" s="804"/>
      <c r="L839" s="804"/>
      <c r="M839" s="804"/>
      <c r="N839" s="804"/>
      <c r="O839" s="804"/>
      <c r="P839" s="804"/>
      <c r="Q839" s="804"/>
      <c r="R839" s="804"/>
      <c r="S839" s="804"/>
      <c r="T839" s="804"/>
      <c r="U839" s="804"/>
      <c r="V839" s="804"/>
      <c r="W839" s="804"/>
      <c r="X839" s="804"/>
      <c r="Y839" s="804"/>
      <c r="Z839" s="804"/>
      <c r="AA839" s="804"/>
    </row>
    <row r="840" spans="1:27" s="806" customFormat="1" ht="13.5" customHeight="1">
      <c r="A840" s="807"/>
      <c r="D840" s="805"/>
      <c r="E840" s="804"/>
      <c r="F840" s="804"/>
      <c r="G840" s="804"/>
      <c r="H840" s="804"/>
      <c r="I840" s="804"/>
      <c r="J840" s="804"/>
      <c r="K840" s="804"/>
      <c r="L840" s="804"/>
      <c r="M840" s="804"/>
      <c r="N840" s="804"/>
      <c r="O840" s="804"/>
      <c r="P840" s="804"/>
      <c r="Q840" s="804"/>
      <c r="R840" s="804"/>
      <c r="S840" s="804"/>
      <c r="T840" s="804"/>
      <c r="U840" s="804"/>
      <c r="V840" s="804"/>
      <c r="W840" s="804"/>
      <c r="X840" s="804"/>
      <c r="Y840" s="804"/>
      <c r="Z840" s="804"/>
      <c r="AA840" s="804"/>
    </row>
    <row r="841" spans="1:27" s="806" customFormat="1" ht="13.5" customHeight="1">
      <c r="A841" s="807"/>
      <c r="D841" s="805"/>
      <c r="E841" s="804"/>
      <c r="F841" s="804"/>
      <c r="G841" s="804"/>
      <c r="H841" s="804"/>
      <c r="I841" s="804"/>
      <c r="J841" s="804"/>
      <c r="K841" s="804"/>
      <c r="L841" s="804"/>
      <c r="M841" s="804"/>
      <c r="N841" s="804"/>
      <c r="O841" s="804"/>
      <c r="P841" s="804"/>
      <c r="Q841" s="804"/>
      <c r="R841" s="804"/>
      <c r="S841" s="804"/>
      <c r="T841" s="804"/>
      <c r="U841" s="804"/>
      <c r="V841" s="804"/>
      <c r="W841" s="804"/>
      <c r="X841" s="804"/>
      <c r="Y841" s="804"/>
      <c r="Z841" s="804"/>
      <c r="AA841" s="804"/>
    </row>
    <row r="842" spans="1:27" s="806" customFormat="1" ht="13.5" customHeight="1">
      <c r="A842" s="807"/>
      <c r="D842" s="805"/>
      <c r="E842" s="804"/>
      <c r="F842" s="804"/>
      <c r="G842" s="804"/>
      <c r="H842" s="804"/>
      <c r="I842" s="804"/>
      <c r="J842" s="804"/>
      <c r="K842" s="804"/>
      <c r="L842" s="804"/>
      <c r="M842" s="804"/>
      <c r="N842" s="804"/>
      <c r="O842" s="804"/>
      <c r="P842" s="804"/>
      <c r="Q842" s="804"/>
      <c r="R842" s="804"/>
      <c r="S842" s="804"/>
      <c r="T842" s="804"/>
      <c r="U842" s="804"/>
      <c r="V842" s="804"/>
      <c r="W842" s="804"/>
      <c r="X842" s="804"/>
      <c r="Y842" s="804"/>
      <c r="Z842" s="804"/>
      <c r="AA842" s="804"/>
    </row>
    <row r="843" spans="1:27" s="806" customFormat="1" ht="13.5" customHeight="1">
      <c r="A843" s="807"/>
      <c r="D843" s="805"/>
      <c r="E843" s="804"/>
      <c r="F843" s="804"/>
      <c r="G843" s="804"/>
      <c r="H843" s="804"/>
      <c r="I843" s="804"/>
      <c r="J843" s="804"/>
      <c r="K843" s="804"/>
      <c r="L843" s="804"/>
      <c r="M843" s="804"/>
      <c r="N843" s="804"/>
      <c r="O843" s="804"/>
      <c r="P843" s="804"/>
      <c r="Q843" s="804"/>
      <c r="R843" s="804"/>
      <c r="S843" s="804"/>
      <c r="T843" s="804"/>
      <c r="U843" s="804"/>
      <c r="V843" s="804"/>
      <c r="W843" s="804"/>
      <c r="X843" s="804"/>
      <c r="Y843" s="804"/>
      <c r="Z843" s="804"/>
      <c r="AA843" s="804"/>
    </row>
    <row r="844" spans="1:27" s="806" customFormat="1" ht="13.5" customHeight="1">
      <c r="A844" s="807"/>
      <c r="D844" s="805"/>
      <c r="E844" s="804"/>
      <c r="F844" s="804"/>
      <c r="G844" s="804"/>
      <c r="H844" s="804"/>
      <c r="I844" s="804"/>
      <c r="J844" s="804"/>
      <c r="K844" s="804"/>
      <c r="L844" s="804"/>
      <c r="M844" s="804"/>
      <c r="N844" s="804"/>
      <c r="O844" s="804"/>
      <c r="P844" s="804"/>
      <c r="Q844" s="804"/>
      <c r="R844" s="804"/>
      <c r="S844" s="804"/>
      <c r="T844" s="804"/>
      <c r="U844" s="804"/>
      <c r="V844" s="804"/>
      <c r="W844" s="804"/>
      <c r="X844" s="804"/>
      <c r="Y844" s="804"/>
      <c r="Z844" s="804"/>
      <c r="AA844" s="804"/>
    </row>
    <row r="845" spans="1:27" s="806" customFormat="1" ht="13.5" customHeight="1">
      <c r="A845" s="807"/>
      <c r="D845" s="805"/>
      <c r="E845" s="804"/>
      <c r="F845" s="804"/>
      <c r="G845" s="804"/>
      <c r="H845" s="804"/>
      <c r="I845" s="804"/>
      <c r="J845" s="804"/>
      <c r="K845" s="804"/>
      <c r="L845" s="804"/>
      <c r="M845" s="804"/>
      <c r="N845" s="804"/>
      <c r="O845" s="804"/>
      <c r="P845" s="804"/>
      <c r="Q845" s="804"/>
      <c r="R845" s="804"/>
      <c r="S845" s="804"/>
      <c r="T845" s="804"/>
      <c r="U845" s="804"/>
      <c r="V845" s="804"/>
      <c r="W845" s="804"/>
      <c r="X845" s="804"/>
      <c r="Y845" s="804"/>
      <c r="Z845" s="804"/>
      <c r="AA845" s="804"/>
    </row>
    <row r="846" spans="1:27" s="806" customFormat="1" ht="13.5" customHeight="1">
      <c r="A846" s="807"/>
      <c r="D846" s="805"/>
      <c r="E846" s="804"/>
      <c r="F846" s="804"/>
      <c r="G846" s="804"/>
      <c r="H846" s="804"/>
      <c r="I846" s="804"/>
      <c r="J846" s="804"/>
      <c r="K846" s="804"/>
      <c r="L846" s="804"/>
      <c r="M846" s="804"/>
      <c r="N846" s="804"/>
      <c r="O846" s="804"/>
      <c r="P846" s="804"/>
      <c r="Q846" s="804"/>
      <c r="R846" s="804"/>
      <c r="S846" s="804"/>
      <c r="T846" s="804"/>
      <c r="U846" s="804"/>
      <c r="V846" s="804"/>
      <c r="W846" s="804"/>
      <c r="X846" s="804"/>
      <c r="Y846" s="804"/>
      <c r="Z846" s="804"/>
      <c r="AA846" s="804"/>
    </row>
    <row r="847" spans="1:27" s="806" customFormat="1" ht="13.5" customHeight="1">
      <c r="A847" s="807"/>
      <c r="D847" s="805"/>
      <c r="E847" s="804"/>
      <c r="F847" s="804"/>
      <c r="G847" s="804"/>
      <c r="H847" s="804"/>
      <c r="I847" s="804"/>
      <c r="J847" s="804"/>
      <c r="K847" s="804"/>
      <c r="L847" s="804"/>
      <c r="M847" s="804"/>
      <c r="N847" s="804"/>
      <c r="O847" s="804"/>
      <c r="P847" s="804"/>
      <c r="Q847" s="804"/>
      <c r="R847" s="804"/>
      <c r="S847" s="804"/>
      <c r="T847" s="804"/>
      <c r="U847" s="804"/>
      <c r="V847" s="804"/>
      <c r="W847" s="804"/>
      <c r="X847" s="804"/>
      <c r="Y847" s="804"/>
      <c r="Z847" s="804"/>
      <c r="AA847" s="804"/>
    </row>
    <row r="848" spans="1:27" s="806" customFormat="1" ht="13.5" customHeight="1">
      <c r="A848" s="807"/>
      <c r="D848" s="805"/>
      <c r="E848" s="804"/>
      <c r="F848" s="804"/>
      <c r="G848" s="804"/>
      <c r="H848" s="804"/>
      <c r="I848" s="804"/>
      <c r="J848" s="804"/>
      <c r="K848" s="804"/>
      <c r="L848" s="804"/>
      <c r="M848" s="804"/>
      <c r="N848" s="804"/>
      <c r="O848" s="804"/>
      <c r="P848" s="804"/>
      <c r="Q848" s="804"/>
      <c r="R848" s="804"/>
      <c r="S848" s="804"/>
      <c r="T848" s="804"/>
      <c r="U848" s="804"/>
      <c r="V848" s="804"/>
      <c r="W848" s="804"/>
      <c r="X848" s="804"/>
      <c r="Y848" s="804"/>
      <c r="Z848" s="804"/>
      <c r="AA848" s="804"/>
    </row>
    <row r="849" spans="1:27" s="806" customFormat="1" ht="13.5" customHeight="1">
      <c r="A849" s="807"/>
      <c r="D849" s="805"/>
      <c r="E849" s="804"/>
      <c r="F849" s="804"/>
      <c r="G849" s="804"/>
      <c r="H849" s="804"/>
      <c r="I849" s="804"/>
      <c r="J849" s="804"/>
      <c r="K849" s="804"/>
      <c r="L849" s="804"/>
      <c r="M849" s="804"/>
      <c r="N849" s="804"/>
      <c r="O849" s="804"/>
      <c r="P849" s="804"/>
      <c r="Q849" s="804"/>
      <c r="R849" s="804"/>
      <c r="S849" s="804"/>
      <c r="T849" s="804"/>
      <c r="U849" s="804"/>
      <c r="V849" s="804"/>
      <c r="W849" s="804"/>
      <c r="X849" s="804"/>
      <c r="Y849" s="804"/>
      <c r="Z849" s="804"/>
      <c r="AA849" s="804"/>
    </row>
  </sheetData>
  <mergeCells count="31">
    <mergeCell ref="A76:A85"/>
    <mergeCell ref="A86:A94"/>
    <mergeCell ref="A95:B95"/>
    <mergeCell ref="A58:A62"/>
    <mergeCell ref="A63:A65"/>
    <mergeCell ref="A66:A68"/>
    <mergeCell ref="A69:A70"/>
    <mergeCell ref="A71:A72"/>
    <mergeCell ref="A73:A75"/>
    <mergeCell ref="A56:A57"/>
    <mergeCell ref="A7:A9"/>
    <mergeCell ref="A10:A11"/>
    <mergeCell ref="A12:A16"/>
    <mergeCell ref="A17:A23"/>
    <mergeCell ref="A24:A28"/>
    <mergeCell ref="A29:A32"/>
    <mergeCell ref="A33:A35"/>
    <mergeCell ref="A36:A44"/>
    <mergeCell ref="A45:A46"/>
    <mergeCell ref="A47:A50"/>
    <mergeCell ref="A51:A55"/>
    <mergeCell ref="A1:P1"/>
    <mergeCell ref="A3:B3"/>
    <mergeCell ref="L3:P3"/>
    <mergeCell ref="A4:A5"/>
    <mergeCell ref="B4:B5"/>
    <mergeCell ref="C4:C5"/>
    <mergeCell ref="D4:D5"/>
    <mergeCell ref="E4:H4"/>
    <mergeCell ref="I4:L4"/>
    <mergeCell ref="M4:P4"/>
  </mergeCells>
  <phoneticPr fontId="15" type="noConversion"/>
  <pageMargins left="0.43307086614173229" right="0.35433070866141736" top="0.74803149606299213" bottom="0.6692913385826772" header="0.31496062992125984" footer="0.31496062992125984"/>
  <pageSetup paperSize="9" orientation="landscape" r:id="rId1"/>
  <headerFooter>
    <oddFooter>&amp;R2021년 사업실적(총괄) 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85"/>
  <sheetViews>
    <sheetView zoomScale="110" zoomScaleNormal="110" workbookViewId="0">
      <pane ySplit="6" topLeftCell="A13" activePane="bottomLeft" state="frozen"/>
      <selection activeCell="L42" sqref="L42"/>
      <selection pane="bottomLeft" activeCell="L42" sqref="L42"/>
    </sheetView>
  </sheetViews>
  <sheetFormatPr defaultColWidth="8.88671875" defaultRowHeight="13.5"/>
  <cols>
    <col min="1" max="1" width="5.33203125" style="448" customWidth="1"/>
    <col min="2" max="2" width="5.77734375" style="448" customWidth="1"/>
    <col min="3" max="3" width="11.21875" style="448" customWidth="1"/>
    <col min="4" max="4" width="11" style="164" customWidth="1"/>
    <col min="5" max="5" width="10.88671875" style="164" customWidth="1"/>
    <col min="6" max="6" width="9.33203125" style="164" bestFit="1" customWidth="1"/>
    <col min="7" max="7" width="6.109375" style="292" customWidth="1"/>
    <col min="8" max="9" width="5.77734375" style="293" customWidth="1"/>
    <col min="10" max="10" width="11.77734375" style="293" customWidth="1"/>
    <col min="11" max="11" width="11.109375" style="164" customWidth="1"/>
    <col min="12" max="12" width="10.88671875" style="164" customWidth="1"/>
    <col min="13" max="13" width="9.6640625" style="294" customWidth="1"/>
    <col min="14" max="14" width="6.77734375" style="292" customWidth="1"/>
    <col min="15" max="15" width="8.88671875" style="30"/>
    <col min="16" max="16" width="9.33203125" style="30" bestFit="1" customWidth="1"/>
    <col min="17" max="18" width="11.44140625" style="30" bestFit="1" customWidth="1"/>
    <col min="19" max="16384" width="8.88671875" style="30"/>
  </cols>
  <sheetData>
    <row r="1" spans="1:14" ht="21.75" customHeight="1">
      <c r="A1" s="1294" t="s">
        <v>2214</v>
      </c>
      <c r="B1" s="1294"/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4"/>
      <c r="N1" s="1294"/>
    </row>
    <row r="2" spans="1:14" ht="12" customHeight="1">
      <c r="A2" s="1295" t="s">
        <v>2215</v>
      </c>
      <c r="B2" s="1295"/>
      <c r="C2" s="1295"/>
      <c r="D2" s="1295"/>
      <c r="E2" s="1295"/>
      <c r="F2" s="1295"/>
      <c r="G2" s="1295"/>
      <c r="H2" s="1295"/>
      <c r="I2" s="1295"/>
      <c r="J2" s="1295"/>
      <c r="K2" s="1295"/>
      <c r="L2" s="1295"/>
      <c r="M2" s="1295"/>
      <c r="N2" s="1295"/>
    </row>
    <row r="3" spans="1:14" ht="5.0999999999999996" customHeight="1">
      <c r="D3" s="448"/>
      <c r="E3" s="448"/>
      <c r="F3" s="448"/>
      <c r="G3" s="214"/>
      <c r="H3" s="448"/>
      <c r="I3" s="448"/>
      <c r="J3" s="448"/>
      <c r="K3" s="448"/>
      <c r="L3" s="448"/>
      <c r="M3" s="215"/>
      <c r="N3" s="214"/>
    </row>
    <row r="4" spans="1:14" s="218" customFormat="1" ht="13.5" customHeight="1" thickBot="1">
      <c r="A4" s="169" t="s">
        <v>2216</v>
      </c>
      <c r="B4" s="170"/>
      <c r="C4" s="170"/>
      <c r="D4" s="163"/>
      <c r="E4" s="163"/>
      <c r="F4" s="163"/>
      <c r="G4" s="171"/>
      <c r="H4" s="216"/>
      <c r="I4" s="216"/>
      <c r="J4" s="216"/>
      <c r="K4" s="579"/>
      <c r="L4" s="579">
        <f>L7-E7</f>
        <v>0</v>
      </c>
      <c r="M4" s="217"/>
      <c r="N4" s="171"/>
    </row>
    <row r="5" spans="1:14" s="219" customFormat="1" ht="13.5" customHeight="1">
      <c r="A5" s="1296" t="s">
        <v>438</v>
      </c>
      <c r="B5" s="1297"/>
      <c r="C5" s="1298"/>
      <c r="D5" s="1299" t="s">
        <v>2217</v>
      </c>
      <c r="E5" s="1299" t="s">
        <v>2218</v>
      </c>
      <c r="F5" s="1301" t="s">
        <v>0</v>
      </c>
      <c r="G5" s="1302"/>
      <c r="H5" s="1303" t="s">
        <v>438</v>
      </c>
      <c r="I5" s="1304"/>
      <c r="J5" s="1304"/>
      <c r="K5" s="1299" t="s">
        <v>2217</v>
      </c>
      <c r="L5" s="1299" t="s">
        <v>2218</v>
      </c>
      <c r="M5" s="1305" t="s">
        <v>0</v>
      </c>
      <c r="N5" s="1306"/>
    </row>
    <row r="6" spans="1:14" s="219" customFormat="1" ht="13.5" customHeight="1" thickBot="1">
      <c r="A6" s="220" t="s">
        <v>1</v>
      </c>
      <c r="B6" s="221" t="s">
        <v>2</v>
      </c>
      <c r="C6" s="221" t="s">
        <v>3</v>
      </c>
      <c r="D6" s="1300"/>
      <c r="E6" s="1300"/>
      <c r="F6" s="222" t="s">
        <v>4</v>
      </c>
      <c r="G6" s="223" t="s">
        <v>5</v>
      </c>
      <c r="H6" s="224" t="s">
        <v>1</v>
      </c>
      <c r="I6" s="221" t="s">
        <v>2</v>
      </c>
      <c r="J6" s="221" t="s">
        <v>3</v>
      </c>
      <c r="K6" s="1300"/>
      <c r="L6" s="1300"/>
      <c r="M6" s="225" t="s">
        <v>4</v>
      </c>
      <c r="N6" s="226" t="s">
        <v>5</v>
      </c>
    </row>
    <row r="7" spans="1:14" s="231" customFormat="1" ht="13.5" customHeight="1" thickBot="1">
      <c r="A7" s="1286" t="s">
        <v>345</v>
      </c>
      <c r="B7" s="1287"/>
      <c r="C7" s="1288"/>
      <c r="D7" s="454">
        <f>D8+D14+D22+D25+D31+D18</f>
        <v>2059547676</v>
      </c>
      <c r="E7" s="454">
        <f>E8+E14+E22+E25+E31+E18</f>
        <v>2065049494</v>
      </c>
      <c r="F7" s="227">
        <f t="shared" ref="F7:F30" si="0">E7-D7</f>
        <v>5501818</v>
      </c>
      <c r="G7" s="228">
        <f t="shared" ref="G7:G23" si="1">(F7/D7)*100</f>
        <v>0.26713720027523169</v>
      </c>
      <c r="H7" s="1289" t="s">
        <v>345</v>
      </c>
      <c r="I7" s="1290"/>
      <c r="J7" s="1290"/>
      <c r="K7" s="455">
        <f>K8+K27+K33+K67+K70+K73</f>
        <v>2059547676</v>
      </c>
      <c r="L7" s="455">
        <f>L8+L27+L33+L67+L70+L73</f>
        <v>2065049494</v>
      </c>
      <c r="M7" s="229">
        <f t="shared" ref="M7:M70" si="2">L7-K7</f>
        <v>5501818</v>
      </c>
      <c r="N7" s="230">
        <f>(M7/K7)*100</f>
        <v>0.26713720027523169</v>
      </c>
    </row>
    <row r="8" spans="1:14" s="238" customFormat="1" ht="12" customHeight="1" thickTop="1">
      <c r="A8" s="232" t="s">
        <v>6</v>
      </c>
      <c r="B8" s="1291" t="s">
        <v>7</v>
      </c>
      <c r="C8" s="1292"/>
      <c r="D8" s="451">
        <f>D9</f>
        <v>71550000</v>
      </c>
      <c r="E8" s="451">
        <f>E9</f>
        <v>79709560</v>
      </c>
      <c r="F8" s="233">
        <f t="shared" si="0"/>
        <v>8159560</v>
      </c>
      <c r="G8" s="234">
        <f t="shared" si="1"/>
        <v>11.403997204751921</v>
      </c>
      <c r="H8" s="235" t="s">
        <v>103</v>
      </c>
      <c r="I8" s="1293" t="s">
        <v>7</v>
      </c>
      <c r="J8" s="1293"/>
      <c r="K8" s="456">
        <f>K9+K15+K19</f>
        <v>1426228000</v>
      </c>
      <c r="L8" s="456">
        <f>L9+L15+L19</f>
        <v>1374107142</v>
      </c>
      <c r="M8" s="236">
        <f t="shared" si="2"/>
        <v>-52120858</v>
      </c>
      <c r="N8" s="237">
        <f>(M8/K8)*100</f>
        <v>-3.6544548276993578</v>
      </c>
    </row>
    <row r="9" spans="1:14" s="238" customFormat="1" ht="12" customHeight="1">
      <c r="A9" s="232"/>
      <c r="B9" s="239" t="s">
        <v>6</v>
      </c>
      <c r="C9" s="240" t="s">
        <v>7</v>
      </c>
      <c r="D9" s="452">
        <f>SUM(D10:D13)</f>
        <v>71550000</v>
      </c>
      <c r="E9" s="452">
        <f>SUM(E10:E13)</f>
        <v>79709560</v>
      </c>
      <c r="F9" s="241">
        <f t="shared" si="0"/>
        <v>8159560</v>
      </c>
      <c r="G9" s="242">
        <f t="shared" si="1"/>
        <v>11.403997204751921</v>
      </c>
      <c r="H9" s="235"/>
      <c r="I9" s="239" t="s">
        <v>8</v>
      </c>
      <c r="J9" s="240" t="s">
        <v>7</v>
      </c>
      <c r="K9" s="457">
        <f>SUM(K10:K14)</f>
        <v>1319720000</v>
      </c>
      <c r="L9" s="457">
        <f>SUM(L10:L14)</f>
        <v>1293831715</v>
      </c>
      <c r="M9" s="241">
        <f t="shared" si="2"/>
        <v>-25888285</v>
      </c>
      <c r="N9" s="243">
        <f>(M9/K9)*100</f>
        <v>-1.9616498196587155</v>
      </c>
    </row>
    <row r="10" spans="1:14" s="238" customFormat="1" ht="12" customHeight="1">
      <c r="A10" s="232"/>
      <c r="B10" s="244"/>
      <c r="C10" s="235" t="s">
        <v>532</v>
      </c>
      <c r="D10" s="453">
        <v>2410000</v>
      </c>
      <c r="E10" s="458">
        <v>1357000</v>
      </c>
      <c r="F10" s="245">
        <f t="shared" si="0"/>
        <v>-1053000</v>
      </c>
      <c r="G10" s="246">
        <f t="shared" si="1"/>
        <v>-43.692946058091287</v>
      </c>
      <c r="H10" s="235"/>
      <c r="I10" s="244"/>
      <c r="J10" s="247" t="s">
        <v>9</v>
      </c>
      <c r="K10" s="458">
        <v>878367100</v>
      </c>
      <c r="L10" s="458">
        <v>878367100</v>
      </c>
      <c r="M10" s="245">
        <f t="shared" si="2"/>
        <v>0</v>
      </c>
      <c r="N10" s="248">
        <f>(M10/K10)*100</f>
        <v>0</v>
      </c>
    </row>
    <row r="11" spans="1:14" s="238" customFormat="1" ht="12" customHeight="1">
      <c r="A11" s="232"/>
      <c r="B11" s="244"/>
      <c r="C11" s="247" t="s">
        <v>1034</v>
      </c>
      <c r="D11" s="453">
        <v>47700000</v>
      </c>
      <c r="E11" s="458">
        <v>57259860</v>
      </c>
      <c r="F11" s="245">
        <f t="shared" si="0"/>
        <v>9559860</v>
      </c>
      <c r="G11" s="246">
        <f t="shared" si="1"/>
        <v>20.041635220125787</v>
      </c>
      <c r="H11" s="235"/>
      <c r="I11" s="244"/>
      <c r="J11" s="247" t="s">
        <v>10</v>
      </c>
      <c r="K11" s="458">
        <v>192052900</v>
      </c>
      <c r="L11" s="458">
        <v>175450400</v>
      </c>
      <c r="M11" s="245">
        <f t="shared" si="2"/>
        <v>-16602500</v>
      </c>
      <c r="N11" s="248">
        <f t="shared" ref="N11:N18" si="3">(M11/K11)*100</f>
        <v>-8.6447536069489175</v>
      </c>
    </row>
    <row r="12" spans="1:14" s="238" customFormat="1" ht="12" customHeight="1">
      <c r="A12" s="232"/>
      <c r="B12" s="244"/>
      <c r="C12" s="249" t="s">
        <v>530</v>
      </c>
      <c r="D12" s="453">
        <v>18720000</v>
      </c>
      <c r="E12" s="458">
        <v>19564000</v>
      </c>
      <c r="F12" s="245">
        <f t="shared" si="0"/>
        <v>844000</v>
      </c>
      <c r="G12" s="246">
        <f t="shared" si="1"/>
        <v>4.5085470085470085</v>
      </c>
      <c r="H12" s="235"/>
      <c r="I12" s="244"/>
      <c r="J12" s="803" t="s">
        <v>1176</v>
      </c>
      <c r="K12" s="458">
        <v>144200000</v>
      </c>
      <c r="L12" s="458">
        <v>135533655</v>
      </c>
      <c r="M12" s="245">
        <f t="shared" si="2"/>
        <v>-8666345</v>
      </c>
      <c r="N12" s="248">
        <f t="shared" si="3"/>
        <v>-6.0099479889042993</v>
      </c>
    </row>
    <row r="13" spans="1:14" s="238" customFormat="1" ht="12" customHeight="1">
      <c r="A13" s="250"/>
      <c r="B13" s="251"/>
      <c r="C13" s="249" t="s">
        <v>12</v>
      </c>
      <c r="D13" s="453">
        <v>2720000</v>
      </c>
      <c r="E13" s="458">
        <v>1528700</v>
      </c>
      <c r="F13" s="245">
        <f t="shared" si="0"/>
        <v>-1191300</v>
      </c>
      <c r="G13" s="246">
        <f t="shared" si="1"/>
        <v>-43.797794117647058</v>
      </c>
      <c r="H13" s="235"/>
      <c r="I13" s="244"/>
      <c r="J13" s="247" t="s">
        <v>344</v>
      </c>
      <c r="K13" s="458">
        <v>98600000</v>
      </c>
      <c r="L13" s="458">
        <v>98180560</v>
      </c>
      <c r="M13" s="245">
        <f t="shared" si="2"/>
        <v>-419440</v>
      </c>
      <c r="N13" s="248">
        <f t="shared" si="3"/>
        <v>-0.42539553752535497</v>
      </c>
    </row>
    <row r="14" spans="1:14" s="238" customFormat="1" ht="12" customHeight="1">
      <c r="A14" s="232" t="s">
        <v>547</v>
      </c>
      <c r="B14" s="1284" t="s">
        <v>7</v>
      </c>
      <c r="C14" s="1285"/>
      <c r="D14" s="459">
        <f>D15</f>
        <v>1649477000</v>
      </c>
      <c r="E14" s="459">
        <f>E15</f>
        <v>1649353920</v>
      </c>
      <c r="F14" s="252">
        <f t="shared" si="0"/>
        <v>-123080</v>
      </c>
      <c r="G14" s="253">
        <f t="shared" si="1"/>
        <v>-7.4617590909118467E-3</v>
      </c>
      <c r="H14" s="235"/>
      <c r="I14" s="244"/>
      <c r="J14" s="247" t="s">
        <v>802</v>
      </c>
      <c r="K14" s="458">
        <v>6500000</v>
      </c>
      <c r="L14" s="458">
        <v>6300000</v>
      </c>
      <c r="M14" s="245">
        <f t="shared" si="2"/>
        <v>-200000</v>
      </c>
      <c r="N14" s="248">
        <f t="shared" si="3"/>
        <v>-3.0769230769230771</v>
      </c>
    </row>
    <row r="15" spans="1:14" s="238" customFormat="1" ht="12" customHeight="1">
      <c r="A15" s="232" t="s">
        <v>14</v>
      </c>
      <c r="B15" s="244" t="s">
        <v>547</v>
      </c>
      <c r="C15" s="240" t="s">
        <v>7</v>
      </c>
      <c r="D15" s="452">
        <f>SUM(D16:D17)</f>
        <v>1649477000</v>
      </c>
      <c r="E15" s="452">
        <f>SUM(E16:E17)</f>
        <v>1649353920</v>
      </c>
      <c r="F15" s="241">
        <f t="shared" si="0"/>
        <v>-123080</v>
      </c>
      <c r="G15" s="242">
        <f t="shared" si="1"/>
        <v>-7.4617590909118467E-3</v>
      </c>
      <c r="H15" s="235"/>
      <c r="I15" s="239" t="s">
        <v>714</v>
      </c>
      <c r="J15" s="240" t="s">
        <v>7</v>
      </c>
      <c r="K15" s="457">
        <f>SUM(K16:K18)</f>
        <v>17660000</v>
      </c>
      <c r="L15" s="457">
        <f>SUM(L16:L18)</f>
        <v>14353750</v>
      </c>
      <c r="M15" s="241">
        <f t="shared" si="2"/>
        <v>-3306250</v>
      </c>
      <c r="N15" s="243">
        <f t="shared" si="3"/>
        <v>-18.721687429218573</v>
      </c>
    </row>
    <row r="16" spans="1:14" s="238" customFormat="1" ht="12" customHeight="1">
      <c r="A16" s="232"/>
      <c r="B16" s="244" t="s">
        <v>14</v>
      </c>
      <c r="C16" s="235" t="s">
        <v>16</v>
      </c>
      <c r="D16" s="453">
        <v>1578265000</v>
      </c>
      <c r="E16" s="458">
        <v>1578265000</v>
      </c>
      <c r="F16" s="245">
        <f t="shared" si="0"/>
        <v>0</v>
      </c>
      <c r="G16" s="246">
        <f t="shared" si="1"/>
        <v>0</v>
      </c>
      <c r="H16" s="235"/>
      <c r="I16" s="244" t="s">
        <v>716</v>
      </c>
      <c r="J16" s="247" t="s">
        <v>13</v>
      </c>
      <c r="K16" s="458">
        <v>3600000</v>
      </c>
      <c r="L16" s="458">
        <v>951450</v>
      </c>
      <c r="M16" s="245">
        <f t="shared" si="2"/>
        <v>-2648550</v>
      </c>
      <c r="N16" s="248">
        <f t="shared" si="3"/>
        <v>-73.570833333333326</v>
      </c>
    </row>
    <row r="17" spans="1:14" s="238" customFormat="1" ht="12" customHeight="1">
      <c r="A17" s="232"/>
      <c r="B17" s="244"/>
      <c r="C17" s="239" t="s">
        <v>718</v>
      </c>
      <c r="D17" s="460">
        <v>71212000</v>
      </c>
      <c r="E17" s="461">
        <v>71088920</v>
      </c>
      <c r="F17" s="254">
        <f t="shared" si="0"/>
        <v>-123080</v>
      </c>
      <c r="G17" s="255">
        <f t="shared" si="1"/>
        <v>-0.17283603886985341</v>
      </c>
      <c r="H17" s="235"/>
      <c r="I17" s="244"/>
      <c r="J17" s="247" t="s">
        <v>15</v>
      </c>
      <c r="K17" s="458">
        <v>11400000</v>
      </c>
      <c r="L17" s="458">
        <v>11400000</v>
      </c>
      <c r="M17" s="245">
        <f t="shared" si="2"/>
        <v>0</v>
      </c>
      <c r="N17" s="248">
        <f t="shared" si="3"/>
        <v>0</v>
      </c>
    </row>
    <row r="18" spans="1:14" s="238" customFormat="1" ht="12" customHeight="1">
      <c r="A18" s="256" t="s">
        <v>18</v>
      </c>
      <c r="B18" s="1284" t="s">
        <v>7</v>
      </c>
      <c r="C18" s="1285"/>
      <c r="D18" s="459">
        <f>D19</f>
        <v>146725000</v>
      </c>
      <c r="E18" s="459">
        <f>E19</f>
        <v>145559526</v>
      </c>
      <c r="F18" s="252">
        <f t="shared" si="0"/>
        <v>-1165474</v>
      </c>
      <c r="G18" s="253">
        <f t="shared" si="1"/>
        <v>-0.79432543874595329</v>
      </c>
      <c r="H18" s="235"/>
      <c r="I18" s="244"/>
      <c r="J18" s="247" t="s">
        <v>17</v>
      </c>
      <c r="K18" s="458">
        <v>2660000</v>
      </c>
      <c r="L18" s="458">
        <v>2002300</v>
      </c>
      <c r="M18" s="245">
        <f t="shared" si="2"/>
        <v>-657700</v>
      </c>
      <c r="N18" s="248">
        <f t="shared" si="3"/>
        <v>-24.725563909774436</v>
      </c>
    </row>
    <row r="19" spans="1:14" s="238" customFormat="1" ht="12" customHeight="1">
      <c r="A19" s="232" t="s">
        <v>14</v>
      </c>
      <c r="B19" s="239" t="s">
        <v>18</v>
      </c>
      <c r="C19" s="240" t="s">
        <v>7</v>
      </c>
      <c r="D19" s="452">
        <f>SUM(D20:D21)</f>
        <v>146725000</v>
      </c>
      <c r="E19" s="452">
        <f>SUM(E20:E21)</f>
        <v>145559526</v>
      </c>
      <c r="F19" s="241">
        <f t="shared" si="0"/>
        <v>-1165474</v>
      </c>
      <c r="G19" s="242">
        <f t="shared" si="1"/>
        <v>-0.79432543874595329</v>
      </c>
      <c r="H19" s="235"/>
      <c r="I19" s="239" t="s">
        <v>559</v>
      </c>
      <c r="J19" s="240" t="s">
        <v>7</v>
      </c>
      <c r="K19" s="457">
        <f>SUM(K20:K26)</f>
        <v>88848000</v>
      </c>
      <c r="L19" s="457">
        <f>SUM(L20:L26)</f>
        <v>65921677</v>
      </c>
      <c r="M19" s="241">
        <f t="shared" si="2"/>
        <v>-22926323</v>
      </c>
      <c r="N19" s="243">
        <f>(M19/K19)*100</f>
        <v>-25.803983207275344</v>
      </c>
    </row>
    <row r="20" spans="1:14" s="238" customFormat="1" ht="12" customHeight="1">
      <c r="A20" s="232"/>
      <c r="B20" s="244" t="s">
        <v>14</v>
      </c>
      <c r="C20" s="247" t="s">
        <v>719</v>
      </c>
      <c r="D20" s="453">
        <v>128725000</v>
      </c>
      <c r="E20" s="458">
        <v>130720851</v>
      </c>
      <c r="F20" s="245">
        <f t="shared" si="0"/>
        <v>1995851</v>
      </c>
      <c r="G20" s="246">
        <f t="shared" si="1"/>
        <v>1.5504765973975529</v>
      </c>
      <c r="H20" s="235"/>
      <c r="I20" s="244"/>
      <c r="J20" s="247" t="s">
        <v>560</v>
      </c>
      <c r="K20" s="458">
        <v>8700000</v>
      </c>
      <c r="L20" s="458">
        <v>867300</v>
      </c>
      <c r="M20" s="245">
        <f t="shared" si="2"/>
        <v>-7832700</v>
      </c>
      <c r="N20" s="248">
        <f t="shared" ref="N20:N30" si="4">(M20/K20)*100</f>
        <v>-90.031034482758628</v>
      </c>
    </row>
    <row r="21" spans="1:14" s="238" customFormat="1" ht="12" customHeight="1">
      <c r="A21" s="232"/>
      <c r="B21" s="257"/>
      <c r="C21" s="247" t="s">
        <v>720</v>
      </c>
      <c r="D21" s="453">
        <v>18000000</v>
      </c>
      <c r="E21" s="453">
        <v>14838675</v>
      </c>
      <c r="F21" s="245">
        <f t="shared" si="0"/>
        <v>-3161325</v>
      </c>
      <c r="G21" s="246">
        <f t="shared" si="1"/>
        <v>-17.562916666666666</v>
      </c>
      <c r="H21" s="235"/>
      <c r="I21" s="244"/>
      <c r="J21" s="247" t="s">
        <v>698</v>
      </c>
      <c r="K21" s="458">
        <v>30248000</v>
      </c>
      <c r="L21" s="458">
        <v>26465817</v>
      </c>
      <c r="M21" s="245">
        <f t="shared" si="2"/>
        <v>-3782183</v>
      </c>
      <c r="N21" s="248">
        <f t="shared" si="4"/>
        <v>-12.503911002380322</v>
      </c>
    </row>
    <row r="22" spans="1:14" s="238" customFormat="1" ht="12" customHeight="1">
      <c r="A22" s="256" t="s">
        <v>20</v>
      </c>
      <c r="B22" s="1284" t="s">
        <v>7</v>
      </c>
      <c r="C22" s="1285"/>
      <c r="D22" s="459">
        <f>D23+D24</f>
        <v>30000000</v>
      </c>
      <c r="E22" s="459">
        <f>E23+E24</f>
        <v>30000000</v>
      </c>
      <c r="F22" s="252">
        <f t="shared" si="0"/>
        <v>0</v>
      </c>
      <c r="G22" s="253">
        <f t="shared" si="1"/>
        <v>0</v>
      </c>
      <c r="H22" s="235"/>
      <c r="I22" s="244"/>
      <c r="J22" s="247" t="s">
        <v>19</v>
      </c>
      <c r="K22" s="458">
        <v>22440000</v>
      </c>
      <c r="L22" s="458">
        <v>18808910</v>
      </c>
      <c r="M22" s="245">
        <f t="shared" si="2"/>
        <v>-3631090</v>
      </c>
      <c r="N22" s="248">
        <f t="shared" si="4"/>
        <v>-16.181327985739749</v>
      </c>
    </row>
    <row r="23" spans="1:14" s="238" customFormat="1" ht="12" customHeight="1">
      <c r="A23" s="232"/>
      <c r="B23" s="244"/>
      <c r="C23" s="249" t="s">
        <v>552</v>
      </c>
      <c r="D23" s="453">
        <v>30000000</v>
      </c>
      <c r="E23" s="458">
        <v>30000000</v>
      </c>
      <c r="F23" s="245">
        <f t="shared" si="0"/>
        <v>0</v>
      </c>
      <c r="G23" s="246">
        <f t="shared" si="1"/>
        <v>0</v>
      </c>
      <c r="H23" s="235"/>
      <c r="I23" s="244"/>
      <c r="J23" s="247" t="s">
        <v>575</v>
      </c>
      <c r="K23" s="458">
        <v>14660000</v>
      </c>
      <c r="L23" s="458">
        <v>12087520</v>
      </c>
      <c r="M23" s="245">
        <f t="shared" si="2"/>
        <v>-2572480</v>
      </c>
      <c r="N23" s="248">
        <f t="shared" si="4"/>
        <v>-17.54761255115962</v>
      </c>
    </row>
    <row r="24" spans="1:14" s="238" customFormat="1" ht="12" customHeight="1">
      <c r="A24" s="232"/>
      <c r="B24" s="258"/>
      <c r="C24" s="390" t="s">
        <v>721</v>
      </c>
      <c r="D24" s="453">
        <v>0</v>
      </c>
      <c r="E24" s="458">
        <v>0</v>
      </c>
      <c r="F24" s="245">
        <f t="shared" si="0"/>
        <v>0</v>
      </c>
      <c r="G24" s="246">
        <v>0</v>
      </c>
      <c r="H24" s="235"/>
      <c r="I24" s="244"/>
      <c r="J24" s="247" t="s">
        <v>561</v>
      </c>
      <c r="K24" s="458">
        <v>7980000</v>
      </c>
      <c r="L24" s="458">
        <v>3996000</v>
      </c>
      <c r="M24" s="245">
        <f t="shared" si="2"/>
        <v>-3984000</v>
      </c>
      <c r="N24" s="248">
        <f t="shared" si="4"/>
        <v>-49.924812030075188</v>
      </c>
    </row>
    <row r="25" spans="1:14" s="238" customFormat="1" ht="12" customHeight="1">
      <c r="A25" s="256" t="s">
        <v>22</v>
      </c>
      <c r="B25" s="1284" t="s">
        <v>7</v>
      </c>
      <c r="C25" s="1285"/>
      <c r="D25" s="459">
        <f>D26</f>
        <v>149995676</v>
      </c>
      <c r="E25" s="459">
        <f>E26</f>
        <v>149995676</v>
      </c>
      <c r="F25" s="252">
        <f t="shared" si="0"/>
        <v>0</v>
      </c>
      <c r="G25" s="253">
        <f t="shared" ref="G25:G35" si="5">(F25/D25)*100</f>
        <v>0</v>
      </c>
      <c r="H25" s="235"/>
      <c r="I25" s="244"/>
      <c r="J25" s="251" t="s">
        <v>661</v>
      </c>
      <c r="K25" s="458">
        <v>1800000</v>
      </c>
      <c r="L25" s="458">
        <v>847830</v>
      </c>
      <c r="M25" s="245">
        <f t="shared" si="2"/>
        <v>-952170</v>
      </c>
      <c r="N25" s="248">
        <f t="shared" si="4"/>
        <v>-52.898333333333333</v>
      </c>
    </row>
    <row r="26" spans="1:14" s="238" customFormat="1" ht="12" customHeight="1">
      <c r="A26" s="261"/>
      <c r="B26" s="239" t="s">
        <v>22</v>
      </c>
      <c r="C26" s="262" t="s">
        <v>7</v>
      </c>
      <c r="D26" s="452">
        <f>SUM(D27:D30)</f>
        <v>149995676</v>
      </c>
      <c r="E26" s="452">
        <f>SUM(E27:E30)</f>
        <v>149995676</v>
      </c>
      <c r="F26" s="241">
        <f t="shared" si="0"/>
        <v>0</v>
      </c>
      <c r="G26" s="242">
        <f t="shared" si="5"/>
        <v>0</v>
      </c>
      <c r="H26" s="235"/>
      <c r="I26" s="244"/>
      <c r="J26" s="251" t="s">
        <v>577</v>
      </c>
      <c r="K26" s="458">
        <v>3020000</v>
      </c>
      <c r="L26" s="458">
        <v>2848300</v>
      </c>
      <c r="M26" s="245">
        <f t="shared" si="2"/>
        <v>-171700</v>
      </c>
      <c r="N26" s="248">
        <f t="shared" si="4"/>
        <v>-5.685430463576159</v>
      </c>
    </row>
    <row r="27" spans="1:14" s="238" customFormat="1" ht="12" customHeight="1">
      <c r="A27" s="232"/>
      <c r="B27" s="257"/>
      <c r="C27" s="247" t="s">
        <v>722</v>
      </c>
      <c r="D27" s="458">
        <v>49678673</v>
      </c>
      <c r="E27" s="458">
        <v>49678673</v>
      </c>
      <c r="F27" s="245">
        <f t="shared" si="0"/>
        <v>0</v>
      </c>
      <c r="G27" s="246">
        <f t="shared" si="5"/>
        <v>0</v>
      </c>
      <c r="H27" s="259" t="s">
        <v>21</v>
      </c>
      <c r="I27" s="942" t="s">
        <v>7</v>
      </c>
      <c r="J27" s="943"/>
      <c r="K27" s="462">
        <f>K28</f>
        <v>43350000</v>
      </c>
      <c r="L27" s="462">
        <f>L28</f>
        <v>42164360</v>
      </c>
      <c r="M27" s="252">
        <f t="shared" si="2"/>
        <v>-1185640</v>
      </c>
      <c r="N27" s="260">
        <f t="shared" si="4"/>
        <v>-2.7350403690888121</v>
      </c>
    </row>
    <row r="28" spans="1:14" s="238" customFormat="1" ht="12" customHeight="1">
      <c r="A28" s="232"/>
      <c r="B28" s="257"/>
      <c r="C28" s="435" t="s">
        <v>723</v>
      </c>
      <c r="D28" s="458">
        <v>86205145</v>
      </c>
      <c r="E28" s="458">
        <v>86205145</v>
      </c>
      <c r="F28" s="245">
        <f t="shared" si="0"/>
        <v>0</v>
      </c>
      <c r="G28" s="246">
        <f t="shared" si="5"/>
        <v>0</v>
      </c>
      <c r="H28" s="235" t="s">
        <v>23</v>
      </c>
      <c r="I28" s="239" t="s">
        <v>24</v>
      </c>
      <c r="J28" s="240" t="s">
        <v>7</v>
      </c>
      <c r="K28" s="457">
        <f>SUM(K29:K32)</f>
        <v>43350000</v>
      </c>
      <c r="L28" s="457">
        <f>SUM(L29:L32)</f>
        <v>42164360</v>
      </c>
      <c r="M28" s="241">
        <f t="shared" si="2"/>
        <v>-1185640</v>
      </c>
      <c r="N28" s="243">
        <f t="shared" si="4"/>
        <v>-2.7350403690888121</v>
      </c>
    </row>
    <row r="29" spans="1:14" s="238" customFormat="1" ht="12" customHeight="1">
      <c r="A29" s="232"/>
      <c r="B29" s="257"/>
      <c r="C29" s="247" t="s">
        <v>2219</v>
      </c>
      <c r="D29" s="458">
        <v>14052742</v>
      </c>
      <c r="E29" s="458">
        <v>14052742</v>
      </c>
      <c r="F29" s="245">
        <f t="shared" si="0"/>
        <v>0</v>
      </c>
      <c r="G29" s="246">
        <f t="shared" si="5"/>
        <v>0</v>
      </c>
      <c r="H29" s="235"/>
      <c r="I29" s="244"/>
      <c r="J29" s="265" t="s">
        <v>24</v>
      </c>
      <c r="K29" s="463">
        <v>0</v>
      </c>
      <c r="L29" s="463">
        <v>0</v>
      </c>
      <c r="M29" s="245">
        <f t="shared" si="2"/>
        <v>0</v>
      </c>
      <c r="N29" s="248">
        <v>0</v>
      </c>
    </row>
    <row r="30" spans="1:14" s="238" customFormat="1" ht="12" customHeight="1">
      <c r="A30" s="380"/>
      <c r="B30" s="267"/>
      <c r="C30" s="268" t="s">
        <v>565</v>
      </c>
      <c r="D30" s="965">
        <v>59116</v>
      </c>
      <c r="E30" s="965">
        <v>59116</v>
      </c>
      <c r="F30" s="269">
        <f t="shared" si="0"/>
        <v>0</v>
      </c>
      <c r="G30" s="270">
        <f t="shared" si="5"/>
        <v>0</v>
      </c>
      <c r="H30" s="235"/>
      <c r="I30" s="244"/>
      <c r="J30" s="265" t="s">
        <v>25</v>
      </c>
      <c r="K30" s="463">
        <v>5700000</v>
      </c>
      <c r="L30" s="463">
        <v>5286000</v>
      </c>
      <c r="M30" s="245">
        <f t="shared" si="2"/>
        <v>-414000</v>
      </c>
      <c r="N30" s="248">
        <f t="shared" si="4"/>
        <v>-7.2631578947368425</v>
      </c>
    </row>
    <row r="31" spans="1:14" s="238" customFormat="1" ht="12" customHeight="1">
      <c r="A31" s="256" t="s">
        <v>27</v>
      </c>
      <c r="B31" s="1284" t="s">
        <v>7</v>
      </c>
      <c r="C31" s="1285"/>
      <c r="D31" s="459">
        <f>D32</f>
        <v>11800000</v>
      </c>
      <c r="E31" s="459">
        <f>E32</f>
        <v>10430812</v>
      </c>
      <c r="F31" s="252">
        <f>E31-D31</f>
        <v>-1369188</v>
      </c>
      <c r="G31" s="253">
        <f t="shared" si="5"/>
        <v>-11.603288135593221</v>
      </c>
      <c r="H31" s="263"/>
      <c r="I31" s="264"/>
      <c r="J31" s="266" t="s">
        <v>26</v>
      </c>
      <c r="K31" s="464">
        <v>17650000</v>
      </c>
      <c r="L31" s="464">
        <v>16878360</v>
      </c>
      <c r="M31" s="245">
        <f t="shared" si="2"/>
        <v>-771640</v>
      </c>
      <c r="N31" s="248">
        <f>(M31/K31)*100</f>
        <v>-4.3718980169971671</v>
      </c>
    </row>
    <row r="32" spans="1:14" s="238" customFormat="1" ht="12" customHeight="1">
      <c r="A32" s="261"/>
      <c r="B32" s="244" t="s">
        <v>27</v>
      </c>
      <c r="C32" s="240" t="s">
        <v>7</v>
      </c>
      <c r="D32" s="452">
        <f>SUM(D33:D35)</f>
        <v>11800000</v>
      </c>
      <c r="E32" s="452">
        <f>SUM(E33:E35)</f>
        <v>10430812</v>
      </c>
      <c r="F32" s="241">
        <f>E32-D32</f>
        <v>-1369188</v>
      </c>
      <c r="G32" s="242">
        <f t="shared" si="5"/>
        <v>-11.603288135593221</v>
      </c>
      <c r="H32" s="263"/>
      <c r="I32" s="264"/>
      <c r="J32" s="266" t="s">
        <v>351</v>
      </c>
      <c r="K32" s="464">
        <v>20000000</v>
      </c>
      <c r="L32" s="464">
        <v>20000000</v>
      </c>
      <c r="M32" s="245">
        <f t="shared" si="2"/>
        <v>0</v>
      </c>
      <c r="N32" s="248">
        <f>(M32/K32)*100</f>
        <v>0</v>
      </c>
    </row>
    <row r="33" spans="1:17" s="238" customFormat="1" ht="12" customHeight="1">
      <c r="A33" s="261"/>
      <c r="B33" s="244"/>
      <c r="C33" s="249" t="s">
        <v>28</v>
      </c>
      <c r="D33" s="453">
        <v>520000</v>
      </c>
      <c r="E33" s="453">
        <v>0</v>
      </c>
      <c r="F33" s="245">
        <f>E33-D33</f>
        <v>-520000</v>
      </c>
      <c r="G33" s="246">
        <f t="shared" si="5"/>
        <v>-100</v>
      </c>
      <c r="H33" s="272" t="s">
        <v>140</v>
      </c>
      <c r="I33" s="396" t="s">
        <v>7</v>
      </c>
      <c r="J33" s="397"/>
      <c r="K33" s="465">
        <f>K34+K53</f>
        <v>503763000</v>
      </c>
      <c r="L33" s="465">
        <f>L34+L53</f>
        <v>474293047</v>
      </c>
      <c r="M33" s="252">
        <f t="shared" si="2"/>
        <v>-29469953</v>
      </c>
      <c r="N33" s="260">
        <f t="shared" ref="N33:N39" si="6">(M33/K33)*100</f>
        <v>-5.8499637726470581</v>
      </c>
    </row>
    <row r="34" spans="1:17" s="238" customFormat="1" ht="12" customHeight="1">
      <c r="A34" s="232"/>
      <c r="B34" s="244"/>
      <c r="C34" s="274" t="s">
        <v>724</v>
      </c>
      <c r="D34" s="453">
        <v>160000</v>
      </c>
      <c r="E34" s="458">
        <v>311435</v>
      </c>
      <c r="F34" s="245">
        <f>E34-D34</f>
        <v>151435</v>
      </c>
      <c r="G34" s="246">
        <f t="shared" si="5"/>
        <v>94.646874999999994</v>
      </c>
      <c r="H34" s="271"/>
      <c r="I34" s="266" t="s">
        <v>455</v>
      </c>
      <c r="J34" s="273" t="s">
        <v>7</v>
      </c>
      <c r="K34" s="466">
        <f>SUM(K35:K52)</f>
        <v>334081000</v>
      </c>
      <c r="L34" s="466">
        <f>SUM(L35:L52)</f>
        <v>310944480</v>
      </c>
      <c r="M34" s="241">
        <f t="shared" si="2"/>
        <v>-23136520</v>
      </c>
      <c r="N34" s="243">
        <f t="shared" si="6"/>
        <v>-6.9254222778308252</v>
      </c>
      <c r="P34" s="168"/>
    </row>
    <row r="35" spans="1:17" s="238" customFormat="1" ht="12" customHeight="1">
      <c r="A35" s="232"/>
      <c r="B35" s="244"/>
      <c r="C35" s="239" t="s">
        <v>556</v>
      </c>
      <c r="D35" s="461">
        <v>11120000</v>
      </c>
      <c r="E35" s="461">
        <v>10119377</v>
      </c>
      <c r="F35" s="254">
        <f>E35-D35</f>
        <v>-1000623</v>
      </c>
      <c r="G35" s="255">
        <f t="shared" si="5"/>
        <v>-8.998408273381294</v>
      </c>
      <c r="H35" s="271"/>
      <c r="I35" s="264" t="s">
        <v>140</v>
      </c>
      <c r="J35" s="265" t="s">
        <v>665</v>
      </c>
      <c r="K35" s="463">
        <v>490000</v>
      </c>
      <c r="L35" s="463">
        <v>84000</v>
      </c>
      <c r="M35" s="245">
        <f t="shared" si="2"/>
        <v>-406000</v>
      </c>
      <c r="N35" s="248">
        <f t="shared" si="6"/>
        <v>-82.857142857142861</v>
      </c>
      <c r="P35" s="168"/>
    </row>
    <row r="36" spans="1:17" s="238" customFormat="1" ht="12" customHeight="1">
      <c r="A36" s="277"/>
      <c r="B36" s="165"/>
      <c r="C36" s="165"/>
      <c r="D36" s="165"/>
      <c r="E36" s="165"/>
      <c r="F36" s="165"/>
      <c r="G36" s="276"/>
      <c r="H36" s="271"/>
      <c r="I36" s="264"/>
      <c r="J36" s="266" t="s">
        <v>667</v>
      </c>
      <c r="K36" s="464">
        <v>590000</v>
      </c>
      <c r="L36" s="464">
        <v>458700</v>
      </c>
      <c r="M36" s="254">
        <f t="shared" si="2"/>
        <v>-131300</v>
      </c>
      <c r="N36" s="275">
        <f t="shared" si="6"/>
        <v>-22.254237288135592</v>
      </c>
      <c r="Q36" s="168"/>
    </row>
    <row r="37" spans="1:17" s="238" customFormat="1" ht="12" customHeight="1">
      <c r="A37" s="277"/>
      <c r="B37" s="165"/>
      <c r="C37" s="165"/>
      <c r="D37" s="165"/>
      <c r="E37" s="165"/>
      <c r="F37" s="165"/>
      <c r="G37" s="278"/>
      <c r="H37" s="271"/>
      <c r="I37" s="264"/>
      <c r="J37" s="265" t="s">
        <v>582</v>
      </c>
      <c r="K37" s="463">
        <v>8785000</v>
      </c>
      <c r="L37" s="463">
        <v>7903000</v>
      </c>
      <c r="M37" s="245">
        <f t="shared" si="2"/>
        <v>-882000</v>
      </c>
      <c r="N37" s="248">
        <f t="shared" si="6"/>
        <v>-10.039840637450199</v>
      </c>
      <c r="P37" s="168"/>
      <c r="Q37" s="168"/>
    </row>
    <row r="38" spans="1:17" s="238" customFormat="1" ht="12" customHeight="1">
      <c r="A38" s="277"/>
      <c r="B38" s="165"/>
      <c r="C38" s="165"/>
      <c r="D38" s="165"/>
      <c r="E38" s="165"/>
      <c r="F38" s="165"/>
      <c r="G38" s="278"/>
      <c r="H38" s="271"/>
      <c r="I38" s="264"/>
      <c r="J38" s="266" t="s">
        <v>29</v>
      </c>
      <c r="K38" s="464">
        <v>2365000</v>
      </c>
      <c r="L38" s="464">
        <v>2229780</v>
      </c>
      <c r="M38" s="254">
        <f t="shared" si="2"/>
        <v>-135220</v>
      </c>
      <c r="N38" s="275">
        <f t="shared" si="6"/>
        <v>-5.7175475687103594</v>
      </c>
      <c r="Q38" s="168"/>
    </row>
    <row r="39" spans="1:17" s="238" customFormat="1" ht="12" customHeight="1">
      <c r="A39" s="232"/>
      <c r="B39" s="244"/>
      <c r="C39" s="244"/>
      <c r="D39" s="166"/>
      <c r="E39" s="166"/>
      <c r="F39" s="166"/>
      <c r="G39" s="279"/>
      <c r="H39" s="271"/>
      <c r="I39" s="264"/>
      <c r="J39" s="265" t="s">
        <v>30</v>
      </c>
      <c r="K39" s="463">
        <v>12299000</v>
      </c>
      <c r="L39" s="463">
        <v>9194710</v>
      </c>
      <c r="M39" s="245">
        <f t="shared" si="2"/>
        <v>-3104290</v>
      </c>
      <c r="N39" s="248">
        <f t="shared" si="6"/>
        <v>-25.240182128628341</v>
      </c>
    </row>
    <row r="40" spans="1:17" s="238" customFormat="1" ht="12" customHeight="1">
      <c r="A40" s="232"/>
      <c r="B40" s="244"/>
      <c r="C40" s="244"/>
      <c r="D40" s="166"/>
      <c r="E40" s="166"/>
      <c r="F40" s="166"/>
      <c r="G40" s="279"/>
      <c r="H40" s="271"/>
      <c r="I40" s="264"/>
      <c r="J40" s="265" t="s">
        <v>31</v>
      </c>
      <c r="K40" s="463">
        <v>23590000</v>
      </c>
      <c r="L40" s="463">
        <v>19890000</v>
      </c>
      <c r="M40" s="245">
        <f t="shared" si="2"/>
        <v>-3700000</v>
      </c>
      <c r="N40" s="248">
        <f>(M40/K40)*100</f>
        <v>-15.684612123781264</v>
      </c>
    </row>
    <row r="41" spans="1:17" s="238" customFormat="1" ht="12" customHeight="1">
      <c r="A41" s="232"/>
      <c r="B41" s="244"/>
      <c r="C41" s="244"/>
      <c r="D41" s="166"/>
      <c r="E41" s="166"/>
      <c r="F41" s="166"/>
      <c r="G41" s="279"/>
      <c r="H41" s="271"/>
      <c r="I41" s="264"/>
      <c r="J41" s="266" t="s">
        <v>1035</v>
      </c>
      <c r="K41" s="464">
        <v>23508000</v>
      </c>
      <c r="L41" s="464">
        <v>20839600</v>
      </c>
      <c r="M41" s="254">
        <f t="shared" si="2"/>
        <v>-2668400</v>
      </c>
      <c r="N41" s="275">
        <f t="shared" ref="N41:N49" si="7">(M41/K41)*100</f>
        <v>-11.351029436787478</v>
      </c>
      <c r="Q41" s="168"/>
    </row>
    <row r="42" spans="1:17" s="238" customFormat="1" ht="12" customHeight="1">
      <c r="A42" s="232"/>
      <c r="B42" s="244"/>
      <c r="C42" s="244"/>
      <c r="D42" s="166"/>
      <c r="E42" s="166"/>
      <c r="F42" s="166"/>
      <c r="G42" s="279"/>
      <c r="H42" s="263"/>
      <c r="I42" s="264"/>
      <c r="J42" s="265" t="s">
        <v>686</v>
      </c>
      <c r="K42" s="463">
        <v>24900000</v>
      </c>
      <c r="L42" s="463">
        <v>22842990</v>
      </c>
      <c r="M42" s="245">
        <f t="shared" si="2"/>
        <v>-2057010</v>
      </c>
      <c r="N42" s="248">
        <f t="shared" si="7"/>
        <v>-8.2610843373493967</v>
      </c>
      <c r="Q42" s="168"/>
    </row>
    <row r="43" spans="1:17" s="238" customFormat="1" ht="12" customHeight="1" thickBot="1">
      <c r="A43" s="469"/>
      <c r="B43" s="381"/>
      <c r="C43" s="381"/>
      <c r="D43" s="382"/>
      <c r="E43" s="382"/>
      <c r="F43" s="382"/>
      <c r="G43" s="470"/>
      <c r="H43" s="499"/>
      <c r="I43" s="280"/>
      <c r="J43" s="500" t="s">
        <v>1036</v>
      </c>
      <c r="K43" s="503">
        <v>0</v>
      </c>
      <c r="L43" s="503">
        <v>0</v>
      </c>
      <c r="M43" s="501">
        <f t="shared" si="2"/>
        <v>0</v>
      </c>
      <c r="N43" s="502">
        <v>0</v>
      </c>
      <c r="Q43" s="168"/>
    </row>
    <row r="44" spans="1:17" s="238" customFormat="1" ht="12" customHeight="1">
      <c r="A44" s="487"/>
      <c r="B44" s="494"/>
      <c r="C44" s="494"/>
      <c r="D44" s="495"/>
      <c r="E44" s="495"/>
      <c r="F44" s="495"/>
      <c r="G44" s="488"/>
      <c r="H44" s="498"/>
      <c r="I44" s="489"/>
      <c r="J44" s="490" t="s">
        <v>680</v>
      </c>
      <c r="K44" s="491">
        <v>12230000</v>
      </c>
      <c r="L44" s="491">
        <v>10096760</v>
      </c>
      <c r="M44" s="492">
        <f t="shared" si="2"/>
        <v>-2133240</v>
      </c>
      <c r="N44" s="493">
        <f t="shared" si="7"/>
        <v>-17.442681929681111</v>
      </c>
    </row>
    <row r="45" spans="1:17" s="238" customFormat="1" ht="12" customHeight="1">
      <c r="A45" s="283"/>
      <c r="B45" s="284"/>
      <c r="C45" s="284"/>
      <c r="D45" s="167"/>
      <c r="E45" s="167"/>
      <c r="F45" s="167"/>
      <c r="G45" s="285"/>
      <c r="H45" s="263"/>
      <c r="I45" s="264"/>
      <c r="J45" s="268" t="s">
        <v>682</v>
      </c>
      <c r="K45" s="467">
        <v>4834000</v>
      </c>
      <c r="L45" s="467">
        <v>3690650</v>
      </c>
      <c r="M45" s="281">
        <f t="shared" si="2"/>
        <v>-1143350</v>
      </c>
      <c r="N45" s="282">
        <f t="shared" si="7"/>
        <v>-23.652254861398429</v>
      </c>
    </row>
    <row r="46" spans="1:17" s="238" customFormat="1" ht="12" customHeight="1">
      <c r="A46" s="283"/>
      <c r="B46" s="284"/>
      <c r="C46" s="284"/>
      <c r="D46" s="167"/>
      <c r="E46" s="167"/>
      <c r="F46" s="167"/>
      <c r="G46" s="285"/>
      <c r="H46" s="271"/>
      <c r="I46" s="264"/>
      <c r="J46" s="265" t="s">
        <v>806</v>
      </c>
      <c r="K46" s="463">
        <v>14260000</v>
      </c>
      <c r="L46" s="463">
        <v>14212640</v>
      </c>
      <c r="M46" s="245">
        <f t="shared" si="2"/>
        <v>-47360</v>
      </c>
      <c r="N46" s="248">
        <f t="shared" si="7"/>
        <v>-0.33211781206171104</v>
      </c>
    </row>
    <row r="47" spans="1:17" s="238" customFormat="1" ht="12" customHeight="1">
      <c r="A47" s="283"/>
      <c r="B47" s="284"/>
      <c r="C47" s="284"/>
      <c r="D47" s="167"/>
      <c r="E47" s="167"/>
      <c r="F47" s="167"/>
      <c r="G47" s="285"/>
      <c r="H47" s="263"/>
      <c r="I47" s="264"/>
      <c r="J47" s="268" t="s">
        <v>587</v>
      </c>
      <c r="K47" s="467">
        <v>25636000</v>
      </c>
      <c r="L47" s="467">
        <v>20063620</v>
      </c>
      <c r="M47" s="281">
        <f t="shared" si="2"/>
        <v>-5572380</v>
      </c>
      <c r="N47" s="282">
        <f t="shared" si="7"/>
        <v>-21.736542362303009</v>
      </c>
    </row>
    <row r="48" spans="1:17" s="238" customFormat="1" ht="12" customHeight="1">
      <c r="A48" s="283"/>
      <c r="B48" s="284"/>
      <c r="C48" s="284"/>
      <c r="D48" s="167"/>
      <c r="E48" s="167"/>
      <c r="F48" s="167"/>
      <c r="G48" s="285"/>
      <c r="H48" s="263"/>
      <c r="I48" s="264"/>
      <c r="J48" s="404" t="s">
        <v>589</v>
      </c>
      <c r="K48" s="467">
        <v>25200000</v>
      </c>
      <c r="L48" s="467">
        <v>25145630</v>
      </c>
      <c r="M48" s="281">
        <f t="shared" si="2"/>
        <v>-54370</v>
      </c>
      <c r="N48" s="282">
        <f t="shared" si="7"/>
        <v>-0.21575396825396828</v>
      </c>
    </row>
    <row r="49" spans="1:14" s="238" customFormat="1" ht="12" customHeight="1">
      <c r="A49" s="283"/>
      <c r="B49" s="284"/>
      <c r="C49" s="284"/>
      <c r="D49" s="167"/>
      <c r="E49" s="167"/>
      <c r="F49" s="167"/>
      <c r="G49" s="285"/>
      <c r="H49" s="271"/>
      <c r="I49" s="264"/>
      <c r="J49" s="286" t="s">
        <v>725</v>
      </c>
      <c r="K49" s="463">
        <v>147394000</v>
      </c>
      <c r="L49" s="463">
        <v>146292400</v>
      </c>
      <c r="M49" s="245">
        <f t="shared" si="2"/>
        <v>-1101600</v>
      </c>
      <c r="N49" s="248">
        <f t="shared" si="7"/>
        <v>-0.74738456110832197</v>
      </c>
    </row>
    <row r="50" spans="1:14" s="238" customFormat="1" ht="12" customHeight="1">
      <c r="A50" s="283"/>
      <c r="B50" s="284"/>
      <c r="C50" s="284"/>
      <c r="D50" s="167"/>
      <c r="E50" s="167"/>
      <c r="F50" s="167"/>
      <c r="G50" s="285"/>
      <c r="H50" s="271"/>
      <c r="I50" s="287"/>
      <c r="J50" s="445" t="s">
        <v>813</v>
      </c>
      <c r="K50" s="463">
        <v>0</v>
      </c>
      <c r="L50" s="463">
        <v>0</v>
      </c>
      <c r="M50" s="245">
        <f t="shared" si="2"/>
        <v>0</v>
      </c>
      <c r="N50" s="248">
        <v>0</v>
      </c>
    </row>
    <row r="51" spans="1:14" s="238" customFormat="1" ht="12" customHeight="1">
      <c r="A51" s="283"/>
      <c r="B51" s="284"/>
      <c r="C51" s="284"/>
      <c r="D51" s="167"/>
      <c r="E51" s="167"/>
      <c r="F51" s="167"/>
      <c r="G51" s="285"/>
      <c r="H51" s="271"/>
      <c r="I51" s="287"/>
      <c r="J51" s="445" t="s">
        <v>1037</v>
      </c>
      <c r="K51" s="463">
        <v>2000000</v>
      </c>
      <c r="L51" s="463">
        <v>2000000</v>
      </c>
      <c r="M51" s="245">
        <f t="shared" si="2"/>
        <v>0</v>
      </c>
      <c r="N51" s="248">
        <f t="shared" ref="N51:N58" si="8">(M51/K51)*100</f>
        <v>0</v>
      </c>
    </row>
    <row r="52" spans="1:14" s="238" customFormat="1" ht="12" customHeight="1">
      <c r="A52" s="283"/>
      <c r="B52" s="284"/>
      <c r="C52" s="284"/>
      <c r="D52" s="167"/>
      <c r="E52" s="167"/>
      <c r="F52" s="167"/>
      <c r="G52" s="285"/>
      <c r="H52" s="271"/>
      <c r="I52" s="287"/>
      <c r="J52" s="265" t="s">
        <v>32</v>
      </c>
      <c r="K52" s="463">
        <v>6000000</v>
      </c>
      <c r="L52" s="463">
        <v>6000000</v>
      </c>
      <c r="M52" s="245">
        <f t="shared" si="2"/>
        <v>0</v>
      </c>
      <c r="N52" s="248">
        <f t="shared" si="8"/>
        <v>0</v>
      </c>
    </row>
    <row r="53" spans="1:14" s="238" customFormat="1" ht="12" customHeight="1">
      <c r="A53" s="283"/>
      <c r="B53" s="284"/>
      <c r="C53" s="284"/>
      <c r="D53" s="168"/>
      <c r="E53" s="168"/>
      <c r="F53" s="168"/>
      <c r="G53" s="289"/>
      <c r="H53" s="288"/>
      <c r="I53" s="266" t="s">
        <v>33</v>
      </c>
      <c r="J53" s="273" t="s">
        <v>7</v>
      </c>
      <c r="K53" s="466">
        <f>SUM(K54:K66)</f>
        <v>169682000</v>
      </c>
      <c r="L53" s="466">
        <f>SUM(L54:L66)</f>
        <v>163348567</v>
      </c>
      <c r="M53" s="241">
        <f t="shared" si="2"/>
        <v>-6333433</v>
      </c>
      <c r="N53" s="243">
        <f t="shared" si="8"/>
        <v>-3.7325308518287152</v>
      </c>
    </row>
    <row r="54" spans="1:14" s="238" customFormat="1" ht="12" customHeight="1">
      <c r="A54" s="283"/>
      <c r="B54" s="284"/>
      <c r="C54" s="284"/>
      <c r="D54" s="168"/>
      <c r="E54" s="168"/>
      <c r="F54" s="168"/>
      <c r="G54" s="289"/>
      <c r="H54" s="288"/>
      <c r="I54" s="264" t="s">
        <v>140</v>
      </c>
      <c r="J54" s="604" t="s">
        <v>1038</v>
      </c>
      <c r="K54" s="463">
        <v>41200000</v>
      </c>
      <c r="L54" s="463">
        <v>36099917</v>
      </c>
      <c r="M54" s="245">
        <f t="shared" si="2"/>
        <v>-5100083</v>
      </c>
      <c r="N54" s="248">
        <f t="shared" si="8"/>
        <v>-12.378842233009708</v>
      </c>
    </row>
    <row r="55" spans="1:14" s="238" customFormat="1" ht="12" customHeight="1">
      <c r="A55" s="283"/>
      <c r="B55" s="284"/>
      <c r="C55" s="284"/>
      <c r="D55" s="168"/>
      <c r="E55" s="168"/>
      <c r="F55" s="168"/>
      <c r="G55" s="289"/>
      <c r="H55" s="288"/>
      <c r="I55" s="264"/>
      <c r="J55" s="445" t="s">
        <v>2220</v>
      </c>
      <c r="K55" s="463">
        <v>5120000</v>
      </c>
      <c r="L55" s="463">
        <v>5013000</v>
      </c>
      <c r="M55" s="245">
        <f t="shared" si="2"/>
        <v>-107000</v>
      </c>
      <c r="N55" s="248">
        <f t="shared" si="8"/>
        <v>-2.08984375</v>
      </c>
    </row>
    <row r="56" spans="1:14" s="238" customFormat="1" ht="12" customHeight="1">
      <c r="A56" s="283"/>
      <c r="B56" s="284"/>
      <c r="C56" s="284"/>
      <c r="D56" s="168"/>
      <c r="E56" s="168"/>
      <c r="F56" s="168"/>
      <c r="G56" s="289"/>
      <c r="H56" s="288"/>
      <c r="I56" s="264"/>
      <c r="J56" s="445" t="s">
        <v>1039</v>
      </c>
      <c r="K56" s="463">
        <v>5000000</v>
      </c>
      <c r="L56" s="463">
        <v>5000000</v>
      </c>
      <c r="M56" s="245">
        <f t="shared" si="2"/>
        <v>0</v>
      </c>
      <c r="N56" s="248">
        <f t="shared" si="8"/>
        <v>0</v>
      </c>
    </row>
    <row r="57" spans="1:14" s="238" customFormat="1" ht="12" customHeight="1">
      <c r="A57" s="283"/>
      <c r="B57" s="284"/>
      <c r="C57" s="284"/>
      <c r="D57" s="168"/>
      <c r="E57" s="168"/>
      <c r="F57" s="168"/>
      <c r="G57" s="289"/>
      <c r="H57" s="288"/>
      <c r="I57" s="287"/>
      <c r="J57" s="445" t="s">
        <v>1040</v>
      </c>
      <c r="K57" s="463">
        <v>11200000</v>
      </c>
      <c r="L57" s="463">
        <v>10390600</v>
      </c>
      <c r="M57" s="245">
        <f t="shared" si="2"/>
        <v>-809400</v>
      </c>
      <c r="N57" s="248">
        <f t="shared" si="8"/>
        <v>-7.2267857142857146</v>
      </c>
    </row>
    <row r="58" spans="1:14" s="238" customFormat="1" ht="12" customHeight="1">
      <c r="A58" s="283"/>
      <c r="B58" s="284"/>
      <c r="C58" s="284"/>
      <c r="D58" s="168"/>
      <c r="E58" s="168"/>
      <c r="F58" s="168"/>
      <c r="G58" s="289"/>
      <c r="H58" s="288"/>
      <c r="I58" s="264"/>
      <c r="J58" s="582" t="s">
        <v>1041</v>
      </c>
      <c r="K58" s="463">
        <v>12532000</v>
      </c>
      <c r="L58" s="463">
        <v>12512000</v>
      </c>
      <c r="M58" s="245">
        <f t="shared" si="2"/>
        <v>-20000</v>
      </c>
      <c r="N58" s="248">
        <f t="shared" si="8"/>
        <v>-0.15959144589849983</v>
      </c>
    </row>
    <row r="59" spans="1:14" s="238" customFormat="1" ht="12" customHeight="1">
      <c r="A59" s="283"/>
      <c r="B59" s="284"/>
      <c r="C59" s="284"/>
      <c r="D59" s="168"/>
      <c r="E59" s="168"/>
      <c r="F59" s="168"/>
      <c r="G59" s="289"/>
      <c r="H59" s="288"/>
      <c r="I59" s="287"/>
      <c r="J59" s="445" t="s">
        <v>1042</v>
      </c>
      <c r="K59" s="966">
        <v>15823560</v>
      </c>
      <c r="L59" s="463">
        <v>15821420</v>
      </c>
      <c r="M59" s="245">
        <f t="shared" si="2"/>
        <v>-2140</v>
      </c>
      <c r="N59" s="248">
        <v>0</v>
      </c>
    </row>
    <row r="60" spans="1:14" s="238" customFormat="1" ht="12" customHeight="1">
      <c r="A60" s="283"/>
      <c r="B60" s="284"/>
      <c r="C60" s="284"/>
      <c r="D60" s="168"/>
      <c r="E60" s="168"/>
      <c r="F60" s="168"/>
      <c r="G60" s="289"/>
      <c r="H60" s="288"/>
      <c r="I60" s="287"/>
      <c r="J60" s="445" t="s">
        <v>2221</v>
      </c>
      <c r="K60" s="463">
        <v>53000000</v>
      </c>
      <c r="L60" s="463">
        <v>52704930</v>
      </c>
      <c r="M60" s="245">
        <f t="shared" si="2"/>
        <v>-295070</v>
      </c>
      <c r="N60" s="248">
        <f t="shared" ref="N60:N78" si="9">(M60/K60)*100</f>
        <v>-0.55673584905660378</v>
      </c>
    </row>
    <row r="61" spans="1:14" s="238" customFormat="1" ht="12" customHeight="1">
      <c r="A61" s="283"/>
      <c r="B61" s="284"/>
      <c r="C61" s="284"/>
      <c r="D61" s="168"/>
      <c r="E61" s="168"/>
      <c r="F61" s="168"/>
      <c r="G61" s="289"/>
      <c r="H61" s="288"/>
      <c r="I61" s="287"/>
      <c r="J61" s="445" t="s">
        <v>2222</v>
      </c>
      <c r="K61" s="463">
        <v>2940000</v>
      </c>
      <c r="L61" s="463">
        <v>2940000</v>
      </c>
      <c r="M61" s="245">
        <f t="shared" si="2"/>
        <v>0</v>
      </c>
      <c r="N61" s="248">
        <f t="shared" si="9"/>
        <v>0</v>
      </c>
    </row>
    <row r="62" spans="1:14" s="238" customFormat="1" ht="12" customHeight="1">
      <c r="A62" s="283"/>
      <c r="B62" s="284"/>
      <c r="C62" s="284"/>
      <c r="D62" s="168"/>
      <c r="E62" s="168"/>
      <c r="F62" s="168"/>
      <c r="G62" s="289"/>
      <c r="H62" s="288"/>
      <c r="I62" s="287"/>
      <c r="J62" s="445" t="s">
        <v>886</v>
      </c>
      <c r="K62" s="463">
        <v>6000000</v>
      </c>
      <c r="L62" s="463">
        <v>6000000</v>
      </c>
      <c r="M62" s="245">
        <f t="shared" si="2"/>
        <v>0</v>
      </c>
      <c r="N62" s="248">
        <f t="shared" si="9"/>
        <v>0</v>
      </c>
    </row>
    <row r="63" spans="1:14" s="238" customFormat="1" ht="12" customHeight="1">
      <c r="A63" s="283"/>
      <c r="B63" s="284"/>
      <c r="C63" s="284"/>
      <c r="D63" s="168"/>
      <c r="E63" s="168"/>
      <c r="F63" s="168"/>
      <c r="G63" s="289"/>
      <c r="H63" s="288"/>
      <c r="I63" s="287"/>
      <c r="J63" s="445" t="s">
        <v>1043</v>
      </c>
      <c r="K63" s="966">
        <v>3066440</v>
      </c>
      <c r="L63" s="463">
        <v>3066440</v>
      </c>
      <c r="M63" s="245">
        <f t="shared" si="2"/>
        <v>0</v>
      </c>
      <c r="N63" s="248">
        <f t="shared" si="9"/>
        <v>0</v>
      </c>
    </row>
    <row r="64" spans="1:14" s="238" customFormat="1" ht="12" customHeight="1">
      <c r="A64" s="283"/>
      <c r="B64" s="284"/>
      <c r="C64" s="284"/>
      <c r="D64" s="168"/>
      <c r="E64" s="168"/>
      <c r="F64" s="168"/>
      <c r="G64" s="289"/>
      <c r="H64" s="288"/>
      <c r="I64" s="287"/>
      <c r="J64" s="445" t="s">
        <v>2223</v>
      </c>
      <c r="K64" s="463">
        <v>800000</v>
      </c>
      <c r="L64" s="463">
        <v>800260</v>
      </c>
      <c r="M64" s="245">
        <f t="shared" si="2"/>
        <v>260</v>
      </c>
      <c r="N64" s="248">
        <f t="shared" si="9"/>
        <v>3.2500000000000001E-2</v>
      </c>
    </row>
    <row r="65" spans="1:14" s="238" customFormat="1" ht="12" customHeight="1">
      <c r="A65" s="283"/>
      <c r="B65" s="284"/>
      <c r="C65" s="284"/>
      <c r="D65" s="168"/>
      <c r="E65" s="168"/>
      <c r="F65" s="168"/>
      <c r="G65" s="289"/>
      <c r="H65" s="288"/>
      <c r="I65" s="287"/>
      <c r="J65" s="445" t="s">
        <v>1044</v>
      </c>
      <c r="K65" s="463">
        <v>5000000</v>
      </c>
      <c r="L65" s="463">
        <v>5000000</v>
      </c>
      <c r="M65" s="245">
        <f t="shared" si="2"/>
        <v>0</v>
      </c>
      <c r="N65" s="248">
        <f t="shared" si="9"/>
        <v>0</v>
      </c>
    </row>
    <row r="66" spans="1:14" s="238" customFormat="1" ht="12" customHeight="1">
      <c r="A66" s="283"/>
      <c r="B66" s="284"/>
      <c r="C66" s="284"/>
      <c r="D66" s="168"/>
      <c r="E66" s="168"/>
      <c r="F66" s="168"/>
      <c r="G66" s="289"/>
      <c r="H66" s="288"/>
      <c r="I66" s="287"/>
      <c r="J66" s="604" t="s">
        <v>1045</v>
      </c>
      <c r="K66" s="463">
        <v>8000000</v>
      </c>
      <c r="L66" s="463">
        <v>8000000</v>
      </c>
      <c r="M66" s="245">
        <f t="shared" si="2"/>
        <v>0</v>
      </c>
      <c r="N66" s="248">
        <f t="shared" si="9"/>
        <v>0</v>
      </c>
    </row>
    <row r="67" spans="1:14" s="238" customFormat="1" ht="12" customHeight="1">
      <c r="A67" s="283"/>
      <c r="B67" s="284"/>
      <c r="C67" s="284"/>
      <c r="D67" s="168"/>
      <c r="E67" s="168"/>
      <c r="F67" s="168"/>
      <c r="G67" s="289"/>
      <c r="H67" s="272" t="s">
        <v>34</v>
      </c>
      <c r="I67" s="396" t="s">
        <v>7</v>
      </c>
      <c r="J67" s="397"/>
      <c r="K67" s="465">
        <f>K68</f>
        <v>12298000</v>
      </c>
      <c r="L67" s="465">
        <f>L68</f>
        <v>12057115</v>
      </c>
      <c r="M67" s="252">
        <f t="shared" si="2"/>
        <v>-240885</v>
      </c>
      <c r="N67" s="260">
        <f t="shared" si="9"/>
        <v>-1.9587331273377786</v>
      </c>
    </row>
    <row r="68" spans="1:14" s="238" customFormat="1" ht="12" customHeight="1">
      <c r="A68" s="283"/>
      <c r="B68" s="284"/>
      <c r="C68" s="284"/>
      <c r="D68" s="168"/>
      <c r="E68" s="168"/>
      <c r="F68" s="168"/>
      <c r="G68" s="289"/>
      <c r="H68" s="271" t="s">
        <v>708</v>
      </c>
      <c r="I68" s="266" t="s">
        <v>34</v>
      </c>
      <c r="J68" s="273" t="s">
        <v>7</v>
      </c>
      <c r="K68" s="466">
        <f>K69</f>
        <v>12298000</v>
      </c>
      <c r="L68" s="466">
        <f>L69</f>
        <v>12057115</v>
      </c>
      <c r="M68" s="241">
        <f t="shared" si="2"/>
        <v>-240885</v>
      </c>
      <c r="N68" s="243">
        <f t="shared" si="9"/>
        <v>-1.9587331273377786</v>
      </c>
    </row>
    <row r="69" spans="1:14" s="238" customFormat="1" ht="12" customHeight="1">
      <c r="A69" s="283"/>
      <c r="B69" s="284"/>
      <c r="C69" s="284"/>
      <c r="D69" s="168"/>
      <c r="E69" s="168"/>
      <c r="F69" s="168"/>
      <c r="G69" s="289"/>
      <c r="H69" s="271"/>
      <c r="I69" s="268" t="s">
        <v>708</v>
      </c>
      <c r="J69" s="265" t="s">
        <v>35</v>
      </c>
      <c r="K69" s="463">
        <v>12298000</v>
      </c>
      <c r="L69" s="463">
        <v>12057115</v>
      </c>
      <c r="M69" s="245">
        <f t="shared" si="2"/>
        <v>-240885</v>
      </c>
      <c r="N69" s="248">
        <f t="shared" si="9"/>
        <v>-1.9587331273377786</v>
      </c>
    </row>
    <row r="70" spans="1:14" s="238" customFormat="1" ht="12" customHeight="1">
      <c r="A70" s="283"/>
      <c r="B70" s="284"/>
      <c r="C70" s="284"/>
      <c r="D70" s="168"/>
      <c r="E70" s="168"/>
      <c r="F70" s="168"/>
      <c r="G70" s="289"/>
      <c r="H70" s="290" t="s">
        <v>36</v>
      </c>
      <c r="I70" s="396" t="s">
        <v>7</v>
      </c>
      <c r="J70" s="397"/>
      <c r="K70" s="465">
        <f>K71</f>
        <v>500000</v>
      </c>
      <c r="L70" s="465">
        <f>L71</f>
        <v>2172</v>
      </c>
      <c r="M70" s="252">
        <f t="shared" si="2"/>
        <v>-497828</v>
      </c>
      <c r="N70" s="260">
        <f t="shared" si="9"/>
        <v>-99.565600000000003</v>
      </c>
    </row>
    <row r="71" spans="1:14" s="238" customFormat="1" ht="12" customHeight="1">
      <c r="A71" s="283"/>
      <c r="B71" s="284"/>
      <c r="C71" s="284"/>
      <c r="D71" s="168"/>
      <c r="E71" s="168"/>
      <c r="F71" s="168"/>
      <c r="G71" s="289"/>
      <c r="H71" s="271"/>
      <c r="I71" s="266" t="s">
        <v>36</v>
      </c>
      <c r="J71" s="273" t="s">
        <v>7</v>
      </c>
      <c r="K71" s="466">
        <f>K72</f>
        <v>500000</v>
      </c>
      <c r="L71" s="466">
        <f>L72</f>
        <v>2172</v>
      </c>
      <c r="M71" s="241">
        <f t="shared" ref="M71:M79" si="10">L71-K71</f>
        <v>-497828</v>
      </c>
      <c r="N71" s="243">
        <f t="shared" si="9"/>
        <v>-99.565600000000003</v>
      </c>
    </row>
    <row r="72" spans="1:14" s="238" customFormat="1" ht="12" customHeight="1">
      <c r="A72" s="283"/>
      <c r="B72" s="284"/>
      <c r="C72" s="284"/>
      <c r="D72" s="168"/>
      <c r="E72" s="168"/>
      <c r="F72" s="168"/>
      <c r="G72" s="446"/>
      <c r="H72" s="291"/>
      <c r="I72" s="268"/>
      <c r="J72" s="265" t="s">
        <v>36</v>
      </c>
      <c r="K72" s="463">
        <v>500000</v>
      </c>
      <c r="L72" s="463">
        <v>2172</v>
      </c>
      <c r="M72" s="245">
        <f t="shared" si="10"/>
        <v>-497828</v>
      </c>
      <c r="N72" s="248">
        <f t="shared" si="9"/>
        <v>-99.565600000000003</v>
      </c>
    </row>
    <row r="73" spans="1:14" ht="12" customHeight="1">
      <c r="A73" s="447"/>
      <c r="G73" s="449"/>
      <c r="H73" s="272" t="s">
        <v>37</v>
      </c>
      <c r="I73" s="396" t="s">
        <v>7</v>
      </c>
      <c r="J73" s="397"/>
      <c r="K73" s="465">
        <f>K74</f>
        <v>73408676</v>
      </c>
      <c r="L73" s="465">
        <f>L74</f>
        <v>162425658</v>
      </c>
      <c r="M73" s="252">
        <f t="shared" si="10"/>
        <v>89016982</v>
      </c>
      <c r="N73" s="260">
        <f t="shared" si="9"/>
        <v>121.26220884299835</v>
      </c>
    </row>
    <row r="74" spans="1:14" ht="12" customHeight="1">
      <c r="A74" s="447"/>
      <c r="C74" s="231"/>
      <c r="D74" s="399"/>
      <c r="E74" s="400"/>
      <c r="F74" s="401"/>
      <c r="G74" s="450"/>
      <c r="H74" s="271" t="s">
        <v>2245</v>
      </c>
      <c r="I74" s="266" t="s">
        <v>37</v>
      </c>
      <c r="J74" s="273" t="s">
        <v>7</v>
      </c>
      <c r="K74" s="466">
        <f>SUM(K75:K79)</f>
        <v>73408676</v>
      </c>
      <c r="L74" s="466">
        <f>SUM(L75:L79)</f>
        <v>162425658</v>
      </c>
      <c r="M74" s="241">
        <f t="shared" si="10"/>
        <v>89016982</v>
      </c>
      <c r="N74" s="243">
        <f t="shared" si="9"/>
        <v>121.26220884299835</v>
      </c>
    </row>
    <row r="75" spans="1:14" ht="12" customHeight="1">
      <c r="A75" s="447"/>
      <c r="C75" s="231"/>
      <c r="D75" s="399"/>
      <c r="E75" s="400"/>
      <c r="F75" s="401"/>
      <c r="G75" s="450"/>
      <c r="H75" s="271"/>
      <c r="I75" s="264" t="s">
        <v>2245</v>
      </c>
      <c r="J75" s="266" t="s">
        <v>37</v>
      </c>
      <c r="K75" s="464">
        <v>40839285</v>
      </c>
      <c r="L75" s="973">
        <v>118598378</v>
      </c>
      <c r="M75" s="245">
        <f t="shared" si="10"/>
        <v>77759093</v>
      </c>
      <c r="N75" s="248">
        <f t="shared" si="9"/>
        <v>190.40267967472985</v>
      </c>
    </row>
    <row r="76" spans="1:14" ht="12" customHeight="1">
      <c r="A76" s="447"/>
      <c r="C76" s="403"/>
      <c r="D76" s="400"/>
      <c r="E76" s="400"/>
      <c r="F76" s="401"/>
      <c r="G76" s="450"/>
      <c r="H76" s="271"/>
      <c r="I76" s="264"/>
      <c r="J76" s="265" t="s">
        <v>107</v>
      </c>
      <c r="K76" s="463">
        <v>14052742</v>
      </c>
      <c r="L76" s="463">
        <v>14052742</v>
      </c>
      <c r="M76" s="245">
        <f t="shared" si="10"/>
        <v>0</v>
      </c>
      <c r="N76" s="248">
        <f t="shared" si="9"/>
        <v>0</v>
      </c>
    </row>
    <row r="77" spans="1:14" ht="12" customHeight="1">
      <c r="A77" s="447"/>
      <c r="C77" s="403"/>
      <c r="D77" s="400"/>
      <c r="E77" s="400"/>
      <c r="F77" s="401"/>
      <c r="G77" s="450"/>
      <c r="H77" s="379"/>
      <c r="I77" s="165"/>
      <c r="J77" s="265" t="s">
        <v>726</v>
      </c>
      <c r="K77" s="463">
        <v>13716649</v>
      </c>
      <c r="L77" s="463">
        <v>13716649</v>
      </c>
      <c r="M77" s="281">
        <f t="shared" si="10"/>
        <v>0</v>
      </c>
      <c r="N77" s="248">
        <f t="shared" si="9"/>
        <v>0</v>
      </c>
    </row>
    <row r="78" spans="1:14" s="389" customFormat="1" ht="12" customHeight="1">
      <c r="A78" s="583"/>
      <c r="B78" s="581"/>
      <c r="C78" s="581"/>
      <c r="D78" s="400"/>
      <c r="E78" s="400"/>
      <c r="F78" s="400"/>
      <c r="G78" s="580"/>
      <c r="H78" s="379"/>
      <c r="I78" s="165"/>
      <c r="J78" s="265" t="s">
        <v>727</v>
      </c>
      <c r="K78" s="463">
        <v>4800000</v>
      </c>
      <c r="L78" s="463">
        <v>7691793</v>
      </c>
      <c r="M78" s="245">
        <f t="shared" si="10"/>
        <v>2891793</v>
      </c>
      <c r="N78" s="248">
        <f t="shared" si="9"/>
        <v>60.245687500000003</v>
      </c>
    </row>
    <row r="79" spans="1:14" ht="12" customHeight="1" thickBot="1">
      <c r="A79" s="584"/>
      <c r="B79" s="585"/>
      <c r="C79" s="585"/>
      <c r="D79" s="586"/>
      <c r="E79" s="586"/>
      <c r="F79" s="586"/>
      <c r="G79" s="587"/>
      <c r="H79" s="589"/>
      <c r="I79" s="588"/>
      <c r="J79" s="280" t="s">
        <v>887</v>
      </c>
      <c r="K79" s="468">
        <v>0</v>
      </c>
      <c r="L79" s="468">
        <v>8366096</v>
      </c>
      <c r="M79" s="436">
        <f t="shared" si="10"/>
        <v>8366096</v>
      </c>
      <c r="N79" s="275">
        <v>100</v>
      </c>
    </row>
    <row r="80" spans="1:14">
      <c r="J80" s="231"/>
      <c r="K80" s="399"/>
      <c r="L80" s="400"/>
      <c r="M80" s="401"/>
      <c r="N80" s="802"/>
    </row>
    <row r="81" spans="10:15">
      <c r="J81" s="231"/>
      <c r="K81" s="399"/>
      <c r="L81" s="400"/>
      <c r="M81" s="401"/>
      <c r="N81" s="402"/>
    </row>
    <row r="82" spans="10:15">
      <c r="J82" s="231"/>
      <c r="K82" s="399"/>
      <c r="L82" s="400"/>
      <c r="M82" s="401"/>
      <c r="N82" s="402"/>
    </row>
    <row r="83" spans="10:15">
      <c r="J83" s="403"/>
      <c r="K83" s="400"/>
      <c r="L83" s="400"/>
      <c r="M83" s="401"/>
      <c r="N83" s="402"/>
    </row>
    <row r="84" spans="10:15">
      <c r="J84" s="403"/>
      <c r="K84" s="400"/>
      <c r="L84" s="400"/>
      <c r="M84" s="401"/>
      <c r="N84" s="402"/>
    </row>
    <row r="85" spans="10:15">
      <c r="J85" s="403"/>
      <c r="K85" s="400"/>
      <c r="L85" s="400"/>
      <c r="M85" s="405"/>
      <c r="N85" s="406"/>
      <c r="O85" s="389"/>
    </row>
  </sheetData>
  <mergeCells count="19">
    <mergeCell ref="A1:N1"/>
    <mergeCell ref="A2:N2"/>
    <mergeCell ref="A5:C5"/>
    <mergeCell ref="D5:D6"/>
    <mergeCell ref="E5:E6"/>
    <mergeCell ref="F5:G5"/>
    <mergeCell ref="H5:J5"/>
    <mergeCell ref="K5:K6"/>
    <mergeCell ref="L5:L6"/>
    <mergeCell ref="M5:N5"/>
    <mergeCell ref="B22:C22"/>
    <mergeCell ref="B25:C25"/>
    <mergeCell ref="B31:C31"/>
    <mergeCell ref="A7:C7"/>
    <mergeCell ref="H7:J7"/>
    <mergeCell ref="B8:C8"/>
    <mergeCell ref="I8:J8"/>
    <mergeCell ref="B14:C14"/>
    <mergeCell ref="B18:C18"/>
  </mergeCells>
  <phoneticPr fontId="15" type="noConversion"/>
  <pageMargins left="0.6692913385826772" right="0.6692913385826772" top="0.6692913385826772" bottom="0.62992125984251968" header="0.39370078740157483" footer="0.15748031496062992"/>
  <pageSetup paperSize="9" scale="94" fitToHeight="0" orientation="landscape" cellComments="asDisplayed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85"/>
  <sheetViews>
    <sheetView topLeftCell="B1" zoomScale="110" zoomScaleNormal="110" workbookViewId="0">
      <pane ySplit="10" topLeftCell="A59" activePane="bottomLeft" state="frozen"/>
      <selection activeCell="L42" sqref="L42"/>
      <selection pane="bottomLeft" activeCell="K71" sqref="K71"/>
    </sheetView>
  </sheetViews>
  <sheetFormatPr defaultColWidth="8.88671875" defaultRowHeight="13.5"/>
  <cols>
    <col min="1" max="1" width="5.33203125" style="448" customWidth="1"/>
    <col min="2" max="2" width="5.77734375" style="448" customWidth="1"/>
    <col min="3" max="3" width="11.21875" style="448" customWidth="1"/>
    <col min="4" max="4" width="11" style="164" customWidth="1"/>
    <col min="5" max="5" width="10.88671875" style="164" customWidth="1"/>
    <col min="6" max="6" width="8.6640625" style="164" customWidth="1"/>
    <col min="7" max="7" width="6.109375" style="292" customWidth="1"/>
    <col min="8" max="9" width="5.77734375" style="293" customWidth="1"/>
    <col min="10" max="10" width="11.77734375" style="293" customWidth="1"/>
    <col min="11" max="11" width="11.109375" style="164" customWidth="1"/>
    <col min="12" max="12" width="10.88671875" style="164" customWidth="1"/>
    <col min="13" max="13" width="9.6640625" style="294" customWidth="1"/>
    <col min="14" max="14" width="6.77734375" style="292" customWidth="1"/>
    <col min="15" max="16384" width="8.88671875" style="30"/>
  </cols>
  <sheetData>
    <row r="1" spans="1:15" ht="21.75" customHeight="1">
      <c r="A1" s="1294" t="s">
        <v>2214</v>
      </c>
      <c r="B1" s="1294"/>
      <c r="C1" s="1294"/>
      <c r="D1" s="1294"/>
      <c r="E1" s="1294"/>
      <c r="F1" s="1294"/>
      <c r="G1" s="1294"/>
      <c r="H1" s="1294"/>
      <c r="I1" s="1294"/>
      <c r="J1" s="1294"/>
      <c r="K1" s="1294"/>
      <c r="L1" s="1294"/>
      <c r="M1" s="1294"/>
      <c r="N1" s="1294"/>
    </row>
    <row r="2" spans="1:15" ht="12" customHeight="1">
      <c r="A2" s="1295" t="s">
        <v>2215</v>
      </c>
      <c r="B2" s="1295"/>
      <c r="C2" s="1295"/>
      <c r="D2" s="1295"/>
      <c r="E2" s="1295"/>
      <c r="F2" s="1295"/>
      <c r="G2" s="1295"/>
      <c r="H2" s="1295"/>
      <c r="I2" s="1295"/>
      <c r="J2" s="1295"/>
      <c r="K2" s="1295"/>
      <c r="L2" s="1295"/>
      <c r="M2" s="1295"/>
      <c r="N2" s="1295"/>
    </row>
    <row r="3" spans="1:15" ht="12" customHeight="1">
      <c r="A3" s="1307" t="s">
        <v>863</v>
      </c>
      <c r="B3" s="1307"/>
      <c r="C3" s="1307"/>
      <c r="D3" s="1307"/>
      <c r="E3" s="1307"/>
      <c r="F3" s="1307"/>
      <c r="G3" s="1307"/>
      <c r="H3" s="1307"/>
      <c r="I3" s="1307"/>
      <c r="J3" s="1307"/>
      <c r="K3" s="1307"/>
      <c r="L3" s="1307"/>
      <c r="M3" s="1307"/>
      <c r="N3" s="1307"/>
    </row>
    <row r="4" spans="1:15" ht="6.75" customHeight="1">
      <c r="A4" s="944"/>
      <c r="B4" s="944"/>
      <c r="C4" s="944"/>
      <c r="D4" s="944"/>
      <c r="E4" s="944"/>
      <c r="F4" s="944"/>
      <c r="G4" s="944"/>
      <c r="H4" s="944"/>
      <c r="I4" s="944"/>
      <c r="J4" s="944"/>
      <c r="K4" s="944"/>
      <c r="L4" s="944"/>
      <c r="M4" s="944"/>
      <c r="N4" s="944"/>
    </row>
    <row r="5" spans="1:15" ht="12" customHeight="1">
      <c r="A5" s="1308" t="s">
        <v>2224</v>
      </c>
      <c r="B5" s="1308"/>
      <c r="C5" s="1308"/>
      <c r="D5" s="1308"/>
      <c r="E5" s="1308"/>
      <c r="F5" s="1308"/>
      <c r="G5" s="1308"/>
      <c r="H5" s="1308"/>
      <c r="I5" s="1308"/>
      <c r="J5" s="1308"/>
      <c r="K5" s="1308"/>
      <c r="L5" s="1308"/>
      <c r="M5" s="1308"/>
      <c r="N5" s="1308"/>
    </row>
    <row r="6" spans="1:15" ht="6.75" customHeight="1">
      <c r="A6" s="1309"/>
      <c r="B6" s="1309"/>
      <c r="C6" s="1309"/>
      <c r="D6" s="1309"/>
      <c r="E6" s="1309"/>
      <c r="F6" s="1309"/>
      <c r="G6" s="1309"/>
      <c r="H6" s="1309"/>
      <c r="I6" s="1309"/>
      <c r="J6" s="1309"/>
      <c r="K6" s="1309"/>
      <c r="L6" s="1309"/>
      <c r="M6" s="1309"/>
      <c r="N6" s="1309"/>
      <c r="O6" s="598"/>
    </row>
    <row r="7" spans="1:15" s="218" customFormat="1" ht="13.5" customHeight="1">
      <c r="A7" s="169" t="s">
        <v>2225</v>
      </c>
      <c r="B7" s="170"/>
      <c r="C7" s="170"/>
      <c r="D7" s="163"/>
      <c r="E7" s="163"/>
      <c r="F7" s="163"/>
      <c r="G7" s="171"/>
      <c r="H7" s="216"/>
      <c r="I7" s="216"/>
      <c r="J7" s="216"/>
      <c r="K7" s="163"/>
      <c r="L7" s="163"/>
      <c r="M7" s="217"/>
      <c r="N7" s="171"/>
    </row>
    <row r="8" spans="1:15" s="218" customFormat="1" ht="4.5" customHeight="1" thickBot="1">
      <c r="A8" s="169"/>
      <c r="B8" s="170"/>
      <c r="C8" s="170"/>
      <c r="D8" s="163"/>
      <c r="E8" s="163"/>
      <c r="F8" s="163"/>
      <c r="G8" s="171"/>
      <c r="H8" s="216"/>
      <c r="I8" s="216"/>
      <c r="J8" s="216"/>
      <c r="K8" s="163"/>
      <c r="L8" s="163"/>
      <c r="M8" s="217"/>
      <c r="N8" s="171"/>
    </row>
    <row r="9" spans="1:15" s="219" customFormat="1" ht="13.5" customHeight="1">
      <c r="A9" s="1296" t="s">
        <v>438</v>
      </c>
      <c r="B9" s="1297"/>
      <c r="C9" s="1298"/>
      <c r="D9" s="1299" t="s">
        <v>2217</v>
      </c>
      <c r="E9" s="1299" t="s">
        <v>2218</v>
      </c>
      <c r="F9" s="1301" t="s">
        <v>0</v>
      </c>
      <c r="G9" s="1302"/>
      <c r="H9" s="1303" t="s">
        <v>438</v>
      </c>
      <c r="I9" s="1304"/>
      <c r="J9" s="1304"/>
      <c r="K9" s="1299" t="s">
        <v>2217</v>
      </c>
      <c r="L9" s="1299" t="s">
        <v>2218</v>
      </c>
      <c r="M9" s="1305" t="s">
        <v>0</v>
      </c>
      <c r="N9" s="1306"/>
    </row>
    <row r="10" spans="1:15" s="219" customFormat="1" ht="13.5" customHeight="1" thickBot="1">
      <c r="A10" s="220" t="s">
        <v>1</v>
      </c>
      <c r="B10" s="221" t="s">
        <v>2</v>
      </c>
      <c r="C10" s="221" t="s">
        <v>3</v>
      </c>
      <c r="D10" s="1300"/>
      <c r="E10" s="1300"/>
      <c r="F10" s="222" t="s">
        <v>4</v>
      </c>
      <c r="G10" s="223" t="s">
        <v>5</v>
      </c>
      <c r="H10" s="224" t="s">
        <v>1</v>
      </c>
      <c r="I10" s="221" t="s">
        <v>2</v>
      </c>
      <c r="J10" s="221" t="s">
        <v>3</v>
      </c>
      <c r="K10" s="1300"/>
      <c r="L10" s="1300"/>
      <c r="M10" s="225" t="s">
        <v>4</v>
      </c>
      <c r="N10" s="226" t="s">
        <v>5</v>
      </c>
    </row>
    <row r="11" spans="1:15" s="231" customFormat="1" ht="13.5" customHeight="1" thickBot="1">
      <c r="A11" s="1286" t="s">
        <v>345</v>
      </c>
      <c r="B11" s="1287"/>
      <c r="C11" s="1288"/>
      <c r="D11" s="454">
        <f>D12+D18+D26+D29+D35+D22</f>
        <v>2059547</v>
      </c>
      <c r="E11" s="454">
        <f>E12+E18+E26+E29+E35+E22</f>
        <v>2065049</v>
      </c>
      <c r="F11" s="227">
        <f t="shared" ref="F11:F33" si="0">E11-D11</f>
        <v>5502</v>
      </c>
      <c r="G11" s="228">
        <f t="shared" ref="G11:G27" si="1">(F11/D11)*100</f>
        <v>0.26714612485172712</v>
      </c>
      <c r="H11" s="1289" t="s">
        <v>345</v>
      </c>
      <c r="I11" s="1290"/>
      <c r="J11" s="1290"/>
      <c r="K11" s="455">
        <f>K12+K31+K37+K71+K74+K77</f>
        <v>2059547</v>
      </c>
      <c r="L11" s="455">
        <f>L12+L31+L37+L71+L74+L77</f>
        <v>2065049</v>
      </c>
      <c r="M11" s="229">
        <f t="shared" ref="M11:M74" si="2">L11-K11</f>
        <v>5502</v>
      </c>
      <c r="N11" s="230">
        <f>(M11/K11)*100</f>
        <v>0.26714612485172712</v>
      </c>
    </row>
    <row r="12" spans="1:15" s="238" customFormat="1" ht="12" customHeight="1" thickTop="1">
      <c r="A12" s="232" t="s">
        <v>6</v>
      </c>
      <c r="B12" s="1291" t="s">
        <v>7</v>
      </c>
      <c r="C12" s="1292"/>
      <c r="D12" s="451">
        <f>D13</f>
        <v>71550</v>
      </c>
      <c r="E12" s="451">
        <f>E13</f>
        <v>79710</v>
      </c>
      <c r="F12" s="233">
        <f t="shared" si="0"/>
        <v>8160</v>
      </c>
      <c r="G12" s="234">
        <f t="shared" si="1"/>
        <v>11.40461215932914</v>
      </c>
      <c r="H12" s="235" t="s">
        <v>103</v>
      </c>
      <c r="I12" s="1293" t="s">
        <v>7</v>
      </c>
      <c r="J12" s="1293"/>
      <c r="K12" s="456">
        <f>K13+K19+K23</f>
        <v>1426228</v>
      </c>
      <c r="L12" s="456">
        <f>L13+L19+L23</f>
        <v>1374108</v>
      </c>
      <c r="M12" s="236">
        <f t="shared" si="2"/>
        <v>-52120</v>
      </c>
      <c r="N12" s="237">
        <f>(M12/K12)*100</f>
        <v>-3.6543946690150522</v>
      </c>
    </row>
    <row r="13" spans="1:15" s="238" customFormat="1" ht="12" customHeight="1">
      <c r="A13" s="232"/>
      <c r="B13" s="239" t="s">
        <v>6</v>
      </c>
      <c r="C13" s="240" t="s">
        <v>7</v>
      </c>
      <c r="D13" s="452">
        <f>SUM(D14:D17)</f>
        <v>71550</v>
      </c>
      <c r="E13" s="452">
        <f>SUM(E14:E17)</f>
        <v>79710</v>
      </c>
      <c r="F13" s="241">
        <f t="shared" si="0"/>
        <v>8160</v>
      </c>
      <c r="G13" s="242">
        <f t="shared" si="1"/>
        <v>11.40461215932914</v>
      </c>
      <c r="H13" s="235"/>
      <c r="I13" s="239" t="s">
        <v>8</v>
      </c>
      <c r="J13" s="240" t="s">
        <v>7</v>
      </c>
      <c r="K13" s="457">
        <f>SUM(K14:K18)</f>
        <v>1319720</v>
      </c>
      <c r="L13" s="457">
        <f>SUM(L14:L18)</f>
        <v>1293832</v>
      </c>
      <c r="M13" s="241">
        <f t="shared" si="2"/>
        <v>-25888</v>
      </c>
      <c r="N13" s="243">
        <f>(M13/K13)*100</f>
        <v>-1.961628224168763</v>
      </c>
    </row>
    <row r="14" spans="1:15" s="238" customFormat="1" ht="12" customHeight="1">
      <c r="A14" s="232"/>
      <c r="B14" s="244"/>
      <c r="C14" s="235" t="s">
        <v>532</v>
      </c>
      <c r="D14" s="974">
        <v>2410</v>
      </c>
      <c r="E14" s="975">
        <v>1357</v>
      </c>
      <c r="F14" s="976">
        <f t="shared" si="0"/>
        <v>-1053</v>
      </c>
      <c r="G14" s="977">
        <f t="shared" si="1"/>
        <v>-43.692946058091287</v>
      </c>
      <c r="H14" s="235"/>
      <c r="I14" s="244"/>
      <c r="J14" s="247" t="s">
        <v>9</v>
      </c>
      <c r="K14" s="458">
        <v>878367</v>
      </c>
      <c r="L14" s="458">
        <v>878367</v>
      </c>
      <c r="M14" s="245">
        <f t="shared" si="2"/>
        <v>0</v>
      </c>
      <c r="N14" s="248">
        <f>(M14/K14)*100</f>
        <v>0</v>
      </c>
    </row>
    <row r="15" spans="1:15" s="238" customFormat="1" ht="12" customHeight="1">
      <c r="A15" s="232"/>
      <c r="B15" s="244"/>
      <c r="C15" s="247" t="s">
        <v>1034</v>
      </c>
      <c r="D15" s="974">
        <v>47700</v>
      </c>
      <c r="E15" s="975">
        <v>57260</v>
      </c>
      <c r="F15" s="976">
        <f t="shared" si="0"/>
        <v>9560</v>
      </c>
      <c r="G15" s="977">
        <f t="shared" si="1"/>
        <v>20.041928721174003</v>
      </c>
      <c r="H15" s="235"/>
      <c r="I15" s="244"/>
      <c r="J15" s="247" t="s">
        <v>10</v>
      </c>
      <c r="K15" s="458">
        <v>192053</v>
      </c>
      <c r="L15" s="458">
        <v>175450</v>
      </c>
      <c r="M15" s="245">
        <f t="shared" si="2"/>
        <v>-16603</v>
      </c>
      <c r="N15" s="248">
        <f t="shared" ref="N15:N22" si="3">(M15/K15)*100</f>
        <v>-8.6450094505162642</v>
      </c>
    </row>
    <row r="16" spans="1:15" s="238" customFormat="1" ht="12" customHeight="1">
      <c r="A16" s="232"/>
      <c r="B16" s="244"/>
      <c r="C16" s="249" t="s">
        <v>530</v>
      </c>
      <c r="D16" s="974">
        <v>18720</v>
      </c>
      <c r="E16" s="975">
        <v>19564</v>
      </c>
      <c r="F16" s="976">
        <f t="shared" si="0"/>
        <v>844</v>
      </c>
      <c r="G16" s="977">
        <f t="shared" si="1"/>
        <v>4.5085470085470085</v>
      </c>
      <c r="H16" s="235"/>
      <c r="I16" s="244"/>
      <c r="J16" s="803" t="s">
        <v>1176</v>
      </c>
      <c r="K16" s="458">
        <v>144200</v>
      </c>
      <c r="L16" s="458">
        <v>135534</v>
      </c>
      <c r="M16" s="245">
        <f t="shared" si="2"/>
        <v>-8666</v>
      </c>
      <c r="N16" s="248">
        <f t="shared" si="3"/>
        <v>-6.0097087378640781</v>
      </c>
    </row>
    <row r="17" spans="1:14" s="238" customFormat="1" ht="12" customHeight="1">
      <c r="A17" s="250"/>
      <c r="B17" s="251"/>
      <c r="C17" s="249" t="s">
        <v>12</v>
      </c>
      <c r="D17" s="974">
        <v>2720</v>
      </c>
      <c r="E17" s="975">
        <v>1529</v>
      </c>
      <c r="F17" s="976">
        <f t="shared" si="0"/>
        <v>-1191</v>
      </c>
      <c r="G17" s="977">
        <f t="shared" si="1"/>
        <v>-43.786764705882355</v>
      </c>
      <c r="H17" s="235"/>
      <c r="I17" s="244"/>
      <c r="J17" s="247" t="s">
        <v>344</v>
      </c>
      <c r="K17" s="458">
        <v>98600</v>
      </c>
      <c r="L17" s="458">
        <v>98181</v>
      </c>
      <c r="M17" s="245">
        <f t="shared" si="2"/>
        <v>-419</v>
      </c>
      <c r="N17" s="248">
        <f t="shared" si="3"/>
        <v>-0.42494929006085191</v>
      </c>
    </row>
    <row r="18" spans="1:14" s="238" customFormat="1" ht="12" customHeight="1">
      <c r="A18" s="232" t="s">
        <v>547</v>
      </c>
      <c r="B18" s="1284" t="s">
        <v>7</v>
      </c>
      <c r="C18" s="1285"/>
      <c r="D18" s="978">
        <f>D19</f>
        <v>1649477</v>
      </c>
      <c r="E18" s="978">
        <f>E19</f>
        <v>1649354</v>
      </c>
      <c r="F18" s="979">
        <f t="shared" si="0"/>
        <v>-123</v>
      </c>
      <c r="G18" s="980">
        <f t="shared" si="1"/>
        <v>-7.456909068753308E-3</v>
      </c>
      <c r="H18" s="235"/>
      <c r="I18" s="244"/>
      <c r="J18" s="247" t="s">
        <v>802</v>
      </c>
      <c r="K18" s="458">
        <v>6500</v>
      </c>
      <c r="L18" s="458">
        <v>6300</v>
      </c>
      <c r="M18" s="245">
        <f t="shared" si="2"/>
        <v>-200</v>
      </c>
      <c r="N18" s="248">
        <f t="shared" si="3"/>
        <v>-3.0769230769230771</v>
      </c>
    </row>
    <row r="19" spans="1:14" s="238" customFormat="1" ht="12" customHeight="1">
      <c r="A19" s="232" t="s">
        <v>14</v>
      </c>
      <c r="B19" s="244" t="s">
        <v>547</v>
      </c>
      <c r="C19" s="240" t="s">
        <v>7</v>
      </c>
      <c r="D19" s="981">
        <f>SUM(D20:D21)</f>
        <v>1649477</v>
      </c>
      <c r="E19" s="981">
        <f>SUM(E20:E21)</f>
        <v>1649354</v>
      </c>
      <c r="F19" s="982">
        <f t="shared" si="0"/>
        <v>-123</v>
      </c>
      <c r="G19" s="983">
        <f t="shared" si="1"/>
        <v>-7.456909068753308E-3</v>
      </c>
      <c r="H19" s="235"/>
      <c r="I19" s="239" t="s">
        <v>714</v>
      </c>
      <c r="J19" s="240" t="s">
        <v>7</v>
      </c>
      <c r="K19" s="457">
        <f>SUM(K20:K22)</f>
        <v>17660</v>
      </c>
      <c r="L19" s="457">
        <f>SUM(L20:L22)</f>
        <v>14354</v>
      </c>
      <c r="M19" s="241">
        <f t="shared" si="2"/>
        <v>-3306</v>
      </c>
      <c r="N19" s="243">
        <f t="shared" si="3"/>
        <v>-18.720271800679502</v>
      </c>
    </row>
    <row r="20" spans="1:14" s="238" customFormat="1" ht="12" customHeight="1">
      <c r="A20" s="232"/>
      <c r="B20" s="244" t="s">
        <v>14</v>
      </c>
      <c r="C20" s="235" t="s">
        <v>16</v>
      </c>
      <c r="D20" s="974">
        <v>1578265</v>
      </c>
      <c r="E20" s="975">
        <v>1578265</v>
      </c>
      <c r="F20" s="976">
        <f t="shared" si="0"/>
        <v>0</v>
      </c>
      <c r="G20" s="977">
        <f t="shared" si="1"/>
        <v>0</v>
      </c>
      <c r="H20" s="235"/>
      <c r="I20" s="244" t="s">
        <v>716</v>
      </c>
      <c r="J20" s="247" t="s">
        <v>13</v>
      </c>
      <c r="K20" s="458">
        <v>3600</v>
      </c>
      <c r="L20" s="458">
        <v>952</v>
      </c>
      <c r="M20" s="245">
        <f t="shared" si="2"/>
        <v>-2648</v>
      </c>
      <c r="N20" s="248">
        <f t="shared" si="3"/>
        <v>-73.555555555555557</v>
      </c>
    </row>
    <row r="21" spans="1:14" s="238" customFormat="1" ht="12" customHeight="1">
      <c r="A21" s="232"/>
      <c r="B21" s="244"/>
      <c r="C21" s="239" t="s">
        <v>718</v>
      </c>
      <c r="D21" s="984">
        <v>71212</v>
      </c>
      <c r="E21" s="985">
        <v>71089</v>
      </c>
      <c r="F21" s="986">
        <f t="shared" si="0"/>
        <v>-123</v>
      </c>
      <c r="G21" s="987">
        <f t="shared" si="1"/>
        <v>-0.17272369825310341</v>
      </c>
      <c r="H21" s="235"/>
      <c r="I21" s="244"/>
      <c r="J21" s="247" t="s">
        <v>15</v>
      </c>
      <c r="K21" s="458">
        <v>11400</v>
      </c>
      <c r="L21" s="458">
        <v>11400</v>
      </c>
      <c r="M21" s="245">
        <f t="shared" si="2"/>
        <v>0</v>
      </c>
      <c r="N21" s="248">
        <f t="shared" si="3"/>
        <v>0</v>
      </c>
    </row>
    <row r="22" spans="1:14" s="238" customFormat="1" ht="12" customHeight="1">
      <c r="A22" s="256" t="s">
        <v>18</v>
      </c>
      <c r="B22" s="1284" t="s">
        <v>7</v>
      </c>
      <c r="C22" s="1285"/>
      <c r="D22" s="978">
        <f>D23</f>
        <v>146725</v>
      </c>
      <c r="E22" s="978">
        <f>E23</f>
        <v>145560</v>
      </c>
      <c r="F22" s="979">
        <f t="shared" si="0"/>
        <v>-1165</v>
      </c>
      <c r="G22" s="980">
        <f t="shared" si="1"/>
        <v>-0.79400238541489176</v>
      </c>
      <c r="H22" s="235"/>
      <c r="I22" s="244"/>
      <c r="J22" s="247" t="s">
        <v>17</v>
      </c>
      <c r="K22" s="458">
        <v>2660</v>
      </c>
      <c r="L22" s="458">
        <v>2002</v>
      </c>
      <c r="M22" s="245">
        <f t="shared" si="2"/>
        <v>-658</v>
      </c>
      <c r="N22" s="248">
        <f t="shared" si="3"/>
        <v>-24.736842105263158</v>
      </c>
    </row>
    <row r="23" spans="1:14" s="238" customFormat="1" ht="12" customHeight="1">
      <c r="A23" s="232" t="s">
        <v>14</v>
      </c>
      <c r="B23" s="239" t="s">
        <v>18</v>
      </c>
      <c r="C23" s="240" t="s">
        <v>7</v>
      </c>
      <c r="D23" s="981">
        <f>SUM(D24:D25)</f>
        <v>146725</v>
      </c>
      <c r="E23" s="981">
        <f>SUM(E24:E25)</f>
        <v>145560</v>
      </c>
      <c r="F23" s="982">
        <f t="shared" si="0"/>
        <v>-1165</v>
      </c>
      <c r="G23" s="983">
        <f t="shared" si="1"/>
        <v>-0.79400238541489176</v>
      </c>
      <c r="H23" s="235"/>
      <c r="I23" s="239" t="s">
        <v>559</v>
      </c>
      <c r="J23" s="240" t="s">
        <v>7</v>
      </c>
      <c r="K23" s="457">
        <f>SUM(K24:K30)</f>
        <v>88848</v>
      </c>
      <c r="L23" s="457">
        <f>SUM(L24:L30)</f>
        <v>65922</v>
      </c>
      <c r="M23" s="241">
        <f t="shared" si="2"/>
        <v>-22926</v>
      </c>
      <c r="N23" s="243">
        <f>(M23/K23)*100</f>
        <v>-25.803619665045925</v>
      </c>
    </row>
    <row r="24" spans="1:14" s="238" customFormat="1" ht="12" customHeight="1">
      <c r="A24" s="232"/>
      <c r="B24" s="244" t="s">
        <v>14</v>
      </c>
      <c r="C24" s="247" t="s">
        <v>719</v>
      </c>
      <c r="D24" s="974">
        <v>128725</v>
      </c>
      <c r="E24" s="975">
        <v>130721</v>
      </c>
      <c r="F24" s="976">
        <f t="shared" si="0"/>
        <v>1996</v>
      </c>
      <c r="G24" s="977">
        <f t="shared" si="1"/>
        <v>1.5505923480287434</v>
      </c>
      <c r="H24" s="235"/>
      <c r="I24" s="244"/>
      <c r="J24" s="247" t="s">
        <v>560</v>
      </c>
      <c r="K24" s="458">
        <v>8700</v>
      </c>
      <c r="L24" s="458">
        <v>867</v>
      </c>
      <c r="M24" s="245">
        <f t="shared" si="2"/>
        <v>-7833</v>
      </c>
      <c r="N24" s="248">
        <f t="shared" ref="N24:N34" si="4">(M24/K24)*100</f>
        <v>-90.034482758620697</v>
      </c>
    </row>
    <row r="25" spans="1:14" s="238" customFormat="1" ht="12" customHeight="1">
      <c r="A25" s="232"/>
      <c r="B25" s="257"/>
      <c r="C25" s="247" t="s">
        <v>720</v>
      </c>
      <c r="D25" s="974">
        <v>18000</v>
      </c>
      <c r="E25" s="974">
        <v>14839</v>
      </c>
      <c r="F25" s="976">
        <f t="shared" si="0"/>
        <v>-3161</v>
      </c>
      <c r="G25" s="977">
        <f t="shared" si="1"/>
        <v>-17.56111111111111</v>
      </c>
      <c r="H25" s="235"/>
      <c r="I25" s="244"/>
      <c r="J25" s="247" t="s">
        <v>698</v>
      </c>
      <c r="K25" s="458">
        <v>30248</v>
      </c>
      <c r="L25" s="458">
        <v>26466</v>
      </c>
      <c r="M25" s="245">
        <f t="shared" si="2"/>
        <v>-3782</v>
      </c>
      <c r="N25" s="248">
        <f t="shared" si="4"/>
        <v>-12.503306003702724</v>
      </c>
    </row>
    <row r="26" spans="1:14" s="238" customFormat="1" ht="12" customHeight="1">
      <c r="A26" s="256" t="s">
        <v>20</v>
      </c>
      <c r="B26" s="1284" t="s">
        <v>7</v>
      </c>
      <c r="C26" s="1285"/>
      <c r="D26" s="978">
        <f>D27+D28</f>
        <v>30000</v>
      </c>
      <c r="E26" s="978">
        <f>E27+E28</f>
        <v>30000</v>
      </c>
      <c r="F26" s="979">
        <f t="shared" si="0"/>
        <v>0</v>
      </c>
      <c r="G26" s="980">
        <f t="shared" si="1"/>
        <v>0</v>
      </c>
      <c r="H26" s="235"/>
      <c r="I26" s="244"/>
      <c r="J26" s="247" t="s">
        <v>19</v>
      </c>
      <c r="K26" s="458">
        <v>22440</v>
      </c>
      <c r="L26" s="458">
        <v>18809</v>
      </c>
      <c r="M26" s="245">
        <f t="shared" si="2"/>
        <v>-3631</v>
      </c>
      <c r="N26" s="248">
        <f t="shared" si="4"/>
        <v>-16.180926916221033</v>
      </c>
    </row>
    <row r="27" spans="1:14" s="238" customFormat="1" ht="12" customHeight="1">
      <c r="A27" s="232"/>
      <c r="B27" s="244" t="s">
        <v>20</v>
      </c>
      <c r="C27" s="249" t="s">
        <v>552</v>
      </c>
      <c r="D27" s="974">
        <v>30000</v>
      </c>
      <c r="E27" s="975">
        <v>30000</v>
      </c>
      <c r="F27" s="976">
        <f t="shared" si="0"/>
        <v>0</v>
      </c>
      <c r="G27" s="977">
        <f t="shared" si="1"/>
        <v>0</v>
      </c>
      <c r="H27" s="235"/>
      <c r="I27" s="244"/>
      <c r="J27" s="247" t="s">
        <v>575</v>
      </c>
      <c r="K27" s="458">
        <v>14660</v>
      </c>
      <c r="L27" s="458">
        <v>12088</v>
      </c>
      <c r="M27" s="245">
        <f t="shared" si="2"/>
        <v>-2572</v>
      </c>
      <c r="N27" s="248">
        <f t="shared" si="4"/>
        <v>-17.544338335607094</v>
      </c>
    </row>
    <row r="28" spans="1:14" s="238" customFormat="1" ht="12" customHeight="1">
      <c r="A28" s="232"/>
      <c r="B28" s="258"/>
      <c r="C28" s="390" t="s">
        <v>721</v>
      </c>
      <c r="D28" s="974">
        <v>0</v>
      </c>
      <c r="E28" s="975">
        <v>0</v>
      </c>
      <c r="F28" s="976">
        <f t="shared" si="0"/>
        <v>0</v>
      </c>
      <c r="G28" s="977">
        <v>0</v>
      </c>
      <c r="H28" s="235"/>
      <c r="I28" s="244"/>
      <c r="J28" s="247" t="s">
        <v>561</v>
      </c>
      <c r="K28" s="458">
        <v>7980</v>
      </c>
      <c r="L28" s="458">
        <v>3996</v>
      </c>
      <c r="M28" s="245">
        <f t="shared" si="2"/>
        <v>-3984</v>
      </c>
      <c r="N28" s="248">
        <f t="shared" si="4"/>
        <v>-49.924812030075188</v>
      </c>
    </row>
    <row r="29" spans="1:14" s="238" customFormat="1" ht="12" customHeight="1">
      <c r="A29" s="256" t="s">
        <v>22</v>
      </c>
      <c r="B29" s="1284" t="s">
        <v>7</v>
      </c>
      <c r="C29" s="1285"/>
      <c r="D29" s="978">
        <f>D30</f>
        <v>149995</v>
      </c>
      <c r="E29" s="978">
        <f>E30</f>
        <v>149995</v>
      </c>
      <c r="F29" s="979">
        <f t="shared" si="0"/>
        <v>0</v>
      </c>
      <c r="G29" s="980">
        <f>(F29/D29)*100</f>
        <v>0</v>
      </c>
      <c r="H29" s="235"/>
      <c r="I29" s="244"/>
      <c r="J29" s="251" t="s">
        <v>661</v>
      </c>
      <c r="K29" s="458">
        <v>1800</v>
      </c>
      <c r="L29" s="458">
        <v>848</v>
      </c>
      <c r="M29" s="245">
        <f t="shared" si="2"/>
        <v>-952</v>
      </c>
      <c r="N29" s="248">
        <f t="shared" si="4"/>
        <v>-52.888888888888886</v>
      </c>
    </row>
    <row r="30" spans="1:14" s="238" customFormat="1" ht="12" customHeight="1">
      <c r="A30" s="261"/>
      <c r="B30" s="239" t="s">
        <v>22</v>
      </c>
      <c r="C30" s="262" t="s">
        <v>7</v>
      </c>
      <c r="D30" s="981">
        <f>SUM(D31:D34)</f>
        <v>149995</v>
      </c>
      <c r="E30" s="981">
        <f>SUM(E31:E34)</f>
        <v>149995</v>
      </c>
      <c r="F30" s="982">
        <f t="shared" si="0"/>
        <v>0</v>
      </c>
      <c r="G30" s="983">
        <f>(F30/D30)*100</f>
        <v>0</v>
      </c>
      <c r="H30" s="235"/>
      <c r="I30" s="244"/>
      <c r="J30" s="251" t="s">
        <v>577</v>
      </c>
      <c r="K30" s="458">
        <v>3020</v>
      </c>
      <c r="L30" s="458">
        <v>2848</v>
      </c>
      <c r="M30" s="245">
        <f t="shared" si="2"/>
        <v>-172</v>
      </c>
      <c r="N30" s="248">
        <f t="shared" si="4"/>
        <v>-5.6953642384105958</v>
      </c>
    </row>
    <row r="31" spans="1:14" s="238" customFormat="1" ht="12" customHeight="1">
      <c r="A31" s="232"/>
      <c r="B31" s="257"/>
      <c r="C31" s="247" t="s">
        <v>722</v>
      </c>
      <c r="D31" s="975">
        <v>49679</v>
      </c>
      <c r="E31" s="975">
        <v>49679</v>
      </c>
      <c r="F31" s="976">
        <f t="shared" si="0"/>
        <v>0</v>
      </c>
      <c r="G31" s="977">
        <f>(F31/D31)*100</f>
        <v>0</v>
      </c>
      <c r="H31" s="259" t="s">
        <v>21</v>
      </c>
      <c r="I31" s="942" t="s">
        <v>7</v>
      </c>
      <c r="J31" s="943"/>
      <c r="K31" s="462">
        <f>K32</f>
        <v>43350</v>
      </c>
      <c r="L31" s="462">
        <f>L32</f>
        <v>42164</v>
      </c>
      <c r="M31" s="252">
        <f t="shared" si="2"/>
        <v>-1186</v>
      </c>
      <c r="N31" s="260">
        <f t="shared" si="4"/>
        <v>-2.7358708189158016</v>
      </c>
    </row>
    <row r="32" spans="1:14" s="238" customFormat="1" ht="12" customHeight="1">
      <c r="A32" s="232"/>
      <c r="B32" s="257"/>
      <c r="C32" s="435" t="s">
        <v>723</v>
      </c>
      <c r="D32" s="975">
        <v>86205</v>
      </c>
      <c r="E32" s="975">
        <v>86205</v>
      </c>
      <c r="F32" s="976">
        <f t="shared" si="0"/>
        <v>0</v>
      </c>
      <c r="G32" s="977">
        <f>(F32/D32)*100</f>
        <v>0</v>
      </c>
      <c r="H32" s="235" t="s">
        <v>23</v>
      </c>
      <c r="I32" s="239" t="s">
        <v>24</v>
      </c>
      <c r="J32" s="240" t="s">
        <v>7</v>
      </c>
      <c r="K32" s="457">
        <f>SUM(K33:K36)</f>
        <v>43350</v>
      </c>
      <c r="L32" s="457">
        <f>SUM(L33:L36)</f>
        <v>42164</v>
      </c>
      <c r="M32" s="241">
        <f t="shared" si="2"/>
        <v>-1186</v>
      </c>
      <c r="N32" s="243">
        <f t="shared" si="4"/>
        <v>-2.7358708189158016</v>
      </c>
    </row>
    <row r="33" spans="1:16" s="238" customFormat="1" ht="12" customHeight="1">
      <c r="A33" s="232"/>
      <c r="B33" s="257"/>
      <c r="C33" s="435" t="s">
        <v>2226</v>
      </c>
      <c r="D33" s="985">
        <v>14052</v>
      </c>
      <c r="E33" s="985">
        <v>14052</v>
      </c>
      <c r="F33" s="976">
        <f t="shared" si="0"/>
        <v>0</v>
      </c>
      <c r="G33" s="988">
        <f>(F33/D33)*100</f>
        <v>0</v>
      </c>
      <c r="H33" s="235"/>
      <c r="I33" s="244"/>
      <c r="J33" s="265" t="s">
        <v>24</v>
      </c>
      <c r="K33" s="463">
        <v>0</v>
      </c>
      <c r="L33" s="463">
        <v>0</v>
      </c>
      <c r="M33" s="245">
        <f t="shared" si="2"/>
        <v>0</v>
      </c>
      <c r="N33" s="248">
        <v>0</v>
      </c>
    </row>
    <row r="34" spans="1:16" s="238" customFormat="1" ht="12" customHeight="1">
      <c r="A34" s="380"/>
      <c r="B34" s="267"/>
      <c r="C34" s="967" t="s">
        <v>565</v>
      </c>
      <c r="D34" s="985">
        <v>59</v>
      </c>
      <c r="E34" s="985">
        <v>59</v>
      </c>
      <c r="F34" s="989"/>
      <c r="G34" s="989"/>
      <c r="H34" s="235"/>
      <c r="I34" s="244"/>
      <c r="J34" s="265" t="s">
        <v>25</v>
      </c>
      <c r="K34" s="463">
        <v>5700</v>
      </c>
      <c r="L34" s="463">
        <v>5286</v>
      </c>
      <c r="M34" s="245">
        <f t="shared" si="2"/>
        <v>-414</v>
      </c>
      <c r="N34" s="248">
        <f t="shared" si="4"/>
        <v>-7.2631578947368425</v>
      </c>
    </row>
    <row r="35" spans="1:16" s="238" customFormat="1" ht="12" customHeight="1">
      <c r="A35" s="256" t="s">
        <v>27</v>
      </c>
      <c r="B35" s="1284" t="s">
        <v>7</v>
      </c>
      <c r="C35" s="1285"/>
      <c r="D35" s="978">
        <f>D36</f>
        <v>11800</v>
      </c>
      <c r="E35" s="978">
        <f>E36</f>
        <v>10430</v>
      </c>
      <c r="F35" s="979">
        <f>E35-D35</f>
        <v>-1370</v>
      </c>
      <c r="G35" s="980">
        <f>(F35/D35)*100</f>
        <v>-11.610169491525424</v>
      </c>
      <c r="H35" s="263"/>
      <c r="I35" s="264"/>
      <c r="J35" s="266" t="s">
        <v>26</v>
      </c>
      <c r="K35" s="464">
        <v>17650</v>
      </c>
      <c r="L35" s="464">
        <v>16878</v>
      </c>
      <c r="M35" s="245">
        <f t="shared" si="2"/>
        <v>-772</v>
      </c>
      <c r="N35" s="248">
        <f>(M35/K35)*100</f>
        <v>-4.3739376770538243</v>
      </c>
    </row>
    <row r="36" spans="1:16" s="238" customFormat="1" ht="12" customHeight="1">
      <c r="A36" s="261"/>
      <c r="B36" s="244" t="s">
        <v>27</v>
      </c>
      <c r="C36" s="240" t="s">
        <v>7</v>
      </c>
      <c r="D36" s="981">
        <f>SUM(D37:D39)</f>
        <v>11800</v>
      </c>
      <c r="E36" s="981">
        <f>SUM(E37:E39)</f>
        <v>10430</v>
      </c>
      <c r="F36" s="982">
        <f>E36-D36</f>
        <v>-1370</v>
      </c>
      <c r="G36" s="983">
        <f>(F36/D36)*100</f>
        <v>-11.610169491525424</v>
      </c>
      <c r="H36" s="263"/>
      <c r="I36" s="264"/>
      <c r="J36" s="266" t="s">
        <v>351</v>
      </c>
      <c r="K36" s="464">
        <v>20000</v>
      </c>
      <c r="L36" s="464">
        <v>20000</v>
      </c>
      <c r="M36" s="245">
        <f t="shared" si="2"/>
        <v>0</v>
      </c>
      <c r="N36" s="248">
        <f>(M36/K36)*100</f>
        <v>0</v>
      </c>
    </row>
    <row r="37" spans="1:16" s="238" customFormat="1" ht="12" customHeight="1">
      <c r="A37" s="261"/>
      <c r="B37" s="244"/>
      <c r="C37" s="249" t="s">
        <v>28</v>
      </c>
      <c r="D37" s="974">
        <v>520</v>
      </c>
      <c r="E37" s="974">
        <v>0</v>
      </c>
      <c r="F37" s="976">
        <f>E37-D37</f>
        <v>-520</v>
      </c>
      <c r="G37" s="977">
        <f>(F37/D37)*100</f>
        <v>-100</v>
      </c>
      <c r="H37" s="272" t="s">
        <v>140</v>
      </c>
      <c r="I37" s="396" t="s">
        <v>7</v>
      </c>
      <c r="J37" s="397"/>
      <c r="K37" s="465">
        <f>K38+K57</f>
        <v>503763</v>
      </c>
      <c r="L37" s="465">
        <f>L38+L57</f>
        <v>474293</v>
      </c>
      <c r="M37" s="252">
        <f t="shared" si="2"/>
        <v>-29470</v>
      </c>
      <c r="N37" s="260">
        <f t="shared" ref="N37:N43" si="5">(M37/K37)*100</f>
        <v>-5.8499731024311039</v>
      </c>
    </row>
    <row r="38" spans="1:16" s="238" customFormat="1" ht="12" customHeight="1">
      <c r="A38" s="232"/>
      <c r="B38" s="244"/>
      <c r="C38" s="274" t="s">
        <v>724</v>
      </c>
      <c r="D38" s="974">
        <v>160</v>
      </c>
      <c r="E38" s="975">
        <v>311</v>
      </c>
      <c r="F38" s="976">
        <f>E38-D38</f>
        <v>151</v>
      </c>
      <c r="G38" s="977">
        <f>(F38/D38)*100</f>
        <v>94.375</v>
      </c>
      <c r="H38" s="271"/>
      <c r="I38" s="266" t="s">
        <v>455</v>
      </c>
      <c r="J38" s="273" t="s">
        <v>7</v>
      </c>
      <c r="K38" s="466">
        <f>SUM(K39:K56)</f>
        <v>334081</v>
      </c>
      <c r="L38" s="466">
        <f>SUM(L39:L56)</f>
        <v>310945</v>
      </c>
      <c r="M38" s="241">
        <f t="shared" si="2"/>
        <v>-23136</v>
      </c>
      <c r="N38" s="243">
        <f t="shared" si="5"/>
        <v>-6.9252666269557377</v>
      </c>
    </row>
    <row r="39" spans="1:16" s="238" customFormat="1" ht="12" customHeight="1">
      <c r="A39" s="232"/>
      <c r="B39" s="244"/>
      <c r="C39" s="239" t="s">
        <v>556</v>
      </c>
      <c r="D39" s="985">
        <v>11120</v>
      </c>
      <c r="E39" s="985">
        <v>10119</v>
      </c>
      <c r="F39" s="986">
        <f>E39-D39</f>
        <v>-1001</v>
      </c>
      <c r="G39" s="987">
        <f>(F39/D39)*100</f>
        <v>-9.0017985611510802</v>
      </c>
      <c r="H39" s="271"/>
      <c r="I39" s="264" t="s">
        <v>140</v>
      </c>
      <c r="J39" s="265" t="s">
        <v>665</v>
      </c>
      <c r="K39" s="463">
        <v>490</v>
      </c>
      <c r="L39" s="463">
        <v>84</v>
      </c>
      <c r="M39" s="245">
        <f t="shared" si="2"/>
        <v>-406</v>
      </c>
      <c r="N39" s="248">
        <f t="shared" si="5"/>
        <v>-82.857142857142861</v>
      </c>
    </row>
    <row r="40" spans="1:16" s="238" customFormat="1" ht="12" customHeight="1">
      <c r="A40" s="277"/>
      <c r="B40" s="165"/>
      <c r="C40" s="165"/>
      <c r="D40" s="990"/>
      <c r="E40" s="990"/>
      <c r="F40" s="990"/>
      <c r="G40" s="991"/>
      <c r="H40" s="271"/>
      <c r="I40" s="264"/>
      <c r="J40" s="266" t="s">
        <v>667</v>
      </c>
      <c r="K40" s="464">
        <v>590</v>
      </c>
      <c r="L40" s="464">
        <v>459</v>
      </c>
      <c r="M40" s="254">
        <f t="shared" si="2"/>
        <v>-131</v>
      </c>
      <c r="N40" s="275">
        <f t="shared" si="5"/>
        <v>-22.203389830508474</v>
      </c>
      <c r="P40" s="168"/>
    </row>
    <row r="41" spans="1:16" s="238" customFormat="1" ht="12" customHeight="1">
      <c r="A41" s="277"/>
      <c r="B41" s="165"/>
      <c r="C41" s="165"/>
      <c r="D41" s="165"/>
      <c r="E41" s="165"/>
      <c r="F41" s="165"/>
      <c r="G41" s="278"/>
      <c r="H41" s="271"/>
      <c r="I41" s="264"/>
      <c r="J41" s="265" t="s">
        <v>582</v>
      </c>
      <c r="K41" s="463">
        <v>8785</v>
      </c>
      <c r="L41" s="463">
        <v>7903</v>
      </c>
      <c r="M41" s="245">
        <f t="shared" si="2"/>
        <v>-882</v>
      </c>
      <c r="N41" s="248">
        <f t="shared" si="5"/>
        <v>-10.039840637450199</v>
      </c>
      <c r="P41" s="168"/>
    </row>
    <row r="42" spans="1:16" s="238" customFormat="1" ht="12" customHeight="1">
      <c r="A42" s="277"/>
      <c r="B42" s="165"/>
      <c r="C42" s="165"/>
      <c r="D42" s="165"/>
      <c r="E42" s="165"/>
      <c r="F42" s="165"/>
      <c r="G42" s="278"/>
      <c r="H42" s="271"/>
      <c r="I42" s="264"/>
      <c r="J42" s="266" t="s">
        <v>29</v>
      </c>
      <c r="K42" s="464">
        <v>2365</v>
      </c>
      <c r="L42" s="464">
        <v>2230</v>
      </c>
      <c r="M42" s="254">
        <f t="shared" si="2"/>
        <v>-135</v>
      </c>
      <c r="N42" s="275">
        <f t="shared" si="5"/>
        <v>-5.7082452431289639</v>
      </c>
    </row>
    <row r="43" spans="1:16" s="238" customFormat="1" ht="12" customHeight="1">
      <c r="A43" s="232"/>
      <c r="B43" s="244"/>
      <c r="C43" s="244"/>
      <c r="D43" s="166"/>
      <c r="E43" s="166"/>
      <c r="F43" s="166"/>
      <c r="G43" s="279"/>
      <c r="H43" s="271"/>
      <c r="I43" s="264"/>
      <c r="J43" s="265" t="s">
        <v>30</v>
      </c>
      <c r="K43" s="463">
        <v>12299</v>
      </c>
      <c r="L43" s="463">
        <v>9195</v>
      </c>
      <c r="M43" s="245">
        <f t="shared" si="2"/>
        <v>-3104</v>
      </c>
      <c r="N43" s="248">
        <f t="shared" si="5"/>
        <v>-25.237824213350677</v>
      </c>
      <c r="P43" s="168"/>
    </row>
    <row r="44" spans="1:16" s="238" customFormat="1" ht="12" customHeight="1" thickBot="1">
      <c r="A44" s="566"/>
      <c r="B44" s="381"/>
      <c r="C44" s="381"/>
      <c r="D44" s="382"/>
      <c r="E44" s="382"/>
      <c r="F44" s="382"/>
      <c r="G44" s="567"/>
      <c r="H44" s="499"/>
      <c r="I44" s="280"/>
      <c r="J44" s="500" t="s">
        <v>31</v>
      </c>
      <c r="K44" s="503">
        <v>23590</v>
      </c>
      <c r="L44" s="503">
        <v>19890</v>
      </c>
      <c r="M44" s="501">
        <f t="shared" si="2"/>
        <v>-3700</v>
      </c>
      <c r="N44" s="502">
        <f>(M44/K44)*100</f>
        <v>-15.684612123781264</v>
      </c>
    </row>
    <row r="45" spans="1:16" s="238" customFormat="1" ht="12.75" customHeight="1">
      <c r="A45" s="487"/>
      <c r="B45" s="494"/>
      <c r="C45" s="494"/>
      <c r="D45" s="495"/>
      <c r="E45" s="495"/>
      <c r="F45" s="495"/>
      <c r="G45" s="488"/>
      <c r="H45" s="571"/>
      <c r="I45" s="489"/>
      <c r="J45" s="489" t="s">
        <v>1035</v>
      </c>
      <c r="K45" s="568">
        <v>23508</v>
      </c>
      <c r="L45" s="568">
        <v>20839</v>
      </c>
      <c r="M45" s="569">
        <f t="shared" si="2"/>
        <v>-2669</v>
      </c>
      <c r="N45" s="570">
        <f>(M45/K45)*100</f>
        <v>-11.353581759401054</v>
      </c>
    </row>
    <row r="46" spans="1:16" s="238" customFormat="1" ht="12.75" customHeight="1">
      <c r="A46" s="283"/>
      <c r="B46" s="284"/>
      <c r="C46" s="284"/>
      <c r="D46" s="167"/>
      <c r="E46" s="167"/>
      <c r="F46" s="167"/>
      <c r="G46" s="285"/>
      <c r="H46" s="263"/>
      <c r="I46" s="264"/>
      <c r="J46" s="265" t="s">
        <v>686</v>
      </c>
      <c r="K46" s="463">
        <v>24900</v>
      </c>
      <c r="L46" s="463">
        <v>22843</v>
      </c>
      <c r="M46" s="245">
        <f t="shared" si="2"/>
        <v>-2057</v>
      </c>
      <c r="N46" s="248">
        <f t="shared" ref="N46:N82" si="6">(M46/K46)*100</f>
        <v>-8.261044176706827</v>
      </c>
    </row>
    <row r="47" spans="1:16" s="238" customFormat="1" ht="12.75" customHeight="1">
      <c r="A47" s="283"/>
      <c r="B47" s="284"/>
      <c r="C47" s="284"/>
      <c r="D47" s="167"/>
      <c r="E47" s="167"/>
      <c r="F47" s="167"/>
      <c r="G47" s="285"/>
      <c r="H47" s="263"/>
      <c r="I47" s="264"/>
      <c r="J47" s="445" t="s">
        <v>1036</v>
      </c>
      <c r="K47" s="463">
        <v>0</v>
      </c>
      <c r="L47" s="463">
        <v>0</v>
      </c>
      <c r="M47" s="245">
        <f t="shared" si="2"/>
        <v>0</v>
      </c>
      <c r="N47" s="248">
        <v>0</v>
      </c>
    </row>
    <row r="48" spans="1:16" s="238" customFormat="1" ht="12.75" customHeight="1">
      <c r="A48" s="283"/>
      <c r="B48" s="284"/>
      <c r="C48" s="284"/>
      <c r="D48" s="167"/>
      <c r="E48" s="167"/>
      <c r="F48" s="167"/>
      <c r="G48" s="285"/>
      <c r="H48" s="271"/>
      <c r="I48" s="264"/>
      <c r="J48" s="268" t="s">
        <v>680</v>
      </c>
      <c r="K48" s="467">
        <v>12230</v>
      </c>
      <c r="L48" s="467">
        <v>10097</v>
      </c>
      <c r="M48" s="281">
        <f t="shared" si="2"/>
        <v>-2133</v>
      </c>
      <c r="N48" s="282">
        <f t="shared" si="6"/>
        <v>-17.440719542109566</v>
      </c>
    </row>
    <row r="49" spans="1:14" s="238" customFormat="1" ht="12.75" customHeight="1">
      <c r="A49" s="283"/>
      <c r="B49" s="284"/>
      <c r="C49" s="284"/>
      <c r="D49" s="167"/>
      <c r="E49" s="167"/>
      <c r="F49" s="167"/>
      <c r="G49" s="285"/>
      <c r="H49" s="263"/>
      <c r="I49" s="264"/>
      <c r="J49" s="268" t="s">
        <v>682</v>
      </c>
      <c r="K49" s="467">
        <v>4834</v>
      </c>
      <c r="L49" s="467">
        <v>3691</v>
      </c>
      <c r="M49" s="281">
        <f t="shared" si="2"/>
        <v>-1143</v>
      </c>
      <c r="N49" s="282">
        <f t="shared" si="6"/>
        <v>-23.645014480761276</v>
      </c>
    </row>
    <row r="50" spans="1:14" s="238" customFormat="1" ht="12.75" customHeight="1">
      <c r="A50" s="283"/>
      <c r="B50" s="284"/>
      <c r="C50" s="284"/>
      <c r="D50" s="167"/>
      <c r="E50" s="167"/>
      <c r="F50" s="167"/>
      <c r="G50" s="285"/>
      <c r="H50" s="271"/>
      <c r="I50" s="264"/>
      <c r="J50" s="265" t="s">
        <v>806</v>
      </c>
      <c r="K50" s="463">
        <v>14260</v>
      </c>
      <c r="L50" s="463">
        <v>14213</v>
      </c>
      <c r="M50" s="245">
        <f t="shared" si="2"/>
        <v>-47</v>
      </c>
      <c r="N50" s="248">
        <f t="shared" si="6"/>
        <v>-0.32959326788218796</v>
      </c>
    </row>
    <row r="51" spans="1:14" s="238" customFormat="1" ht="12.75" customHeight="1">
      <c r="A51" s="283"/>
      <c r="B51" s="284"/>
      <c r="C51" s="284"/>
      <c r="D51" s="167"/>
      <c r="E51" s="167"/>
      <c r="F51" s="167"/>
      <c r="G51" s="285"/>
      <c r="H51" s="263"/>
      <c r="I51" s="264"/>
      <c r="J51" s="268" t="s">
        <v>587</v>
      </c>
      <c r="K51" s="467">
        <v>25636</v>
      </c>
      <c r="L51" s="467">
        <v>20063</v>
      </c>
      <c r="M51" s="281">
        <f t="shared" si="2"/>
        <v>-5573</v>
      </c>
      <c r="N51" s="282">
        <f t="shared" si="6"/>
        <v>-21.738960836323919</v>
      </c>
    </row>
    <row r="52" spans="1:14" s="238" customFormat="1" ht="12.75" customHeight="1">
      <c r="A52" s="283"/>
      <c r="B52" s="284"/>
      <c r="C52" s="284"/>
      <c r="D52" s="167"/>
      <c r="E52" s="167"/>
      <c r="F52" s="167"/>
      <c r="G52" s="285"/>
      <c r="H52" s="263"/>
      <c r="I52" s="264"/>
      <c r="J52" s="404" t="s">
        <v>589</v>
      </c>
      <c r="K52" s="467">
        <v>25200</v>
      </c>
      <c r="L52" s="467">
        <v>25146</v>
      </c>
      <c r="M52" s="281">
        <f t="shared" si="2"/>
        <v>-54</v>
      </c>
      <c r="N52" s="282">
        <f t="shared" si="6"/>
        <v>-0.2142857142857143</v>
      </c>
    </row>
    <row r="53" spans="1:14" s="238" customFormat="1" ht="12.75" customHeight="1">
      <c r="A53" s="283"/>
      <c r="B53" s="284"/>
      <c r="C53" s="284"/>
      <c r="D53" s="167"/>
      <c r="E53" s="167"/>
      <c r="F53" s="167"/>
      <c r="G53" s="285"/>
      <c r="H53" s="271"/>
      <c r="I53" s="264"/>
      <c r="J53" s="286" t="s">
        <v>725</v>
      </c>
      <c r="K53" s="463">
        <v>147394</v>
      </c>
      <c r="L53" s="463">
        <v>146292</v>
      </c>
      <c r="M53" s="245">
        <f t="shared" si="2"/>
        <v>-1102</v>
      </c>
      <c r="N53" s="248">
        <f t="shared" si="6"/>
        <v>-0.74765594257568146</v>
      </c>
    </row>
    <row r="54" spans="1:14" s="238" customFormat="1" ht="12.75" customHeight="1">
      <c r="A54" s="283"/>
      <c r="B54" s="284"/>
      <c r="C54" s="284"/>
      <c r="D54" s="167"/>
      <c r="E54" s="167"/>
      <c r="F54" s="167"/>
      <c r="G54" s="285"/>
      <c r="H54" s="271"/>
      <c r="I54" s="287"/>
      <c r="J54" s="445" t="s">
        <v>813</v>
      </c>
      <c r="K54" s="463">
        <v>0</v>
      </c>
      <c r="L54" s="463">
        <v>0</v>
      </c>
      <c r="M54" s="245">
        <f t="shared" si="2"/>
        <v>0</v>
      </c>
      <c r="N54" s="248">
        <v>0</v>
      </c>
    </row>
    <row r="55" spans="1:14" s="238" customFormat="1" ht="12.75" customHeight="1">
      <c r="A55" s="283"/>
      <c r="B55" s="284"/>
      <c r="C55" s="284"/>
      <c r="D55" s="167"/>
      <c r="E55" s="167"/>
      <c r="F55" s="167"/>
      <c r="G55" s="285"/>
      <c r="H55" s="271"/>
      <c r="I55" s="287"/>
      <c r="J55" s="445" t="s">
        <v>1037</v>
      </c>
      <c r="K55" s="463">
        <v>2000</v>
      </c>
      <c r="L55" s="463">
        <v>2000</v>
      </c>
      <c r="M55" s="245">
        <f t="shared" si="2"/>
        <v>0</v>
      </c>
      <c r="N55" s="248">
        <f t="shared" si="6"/>
        <v>0</v>
      </c>
    </row>
    <row r="56" spans="1:14" s="238" customFormat="1" ht="12.75" customHeight="1">
      <c r="A56" s="283"/>
      <c r="B56" s="284"/>
      <c r="C56" s="284"/>
      <c r="D56" s="167"/>
      <c r="E56" s="167"/>
      <c r="F56" s="167"/>
      <c r="G56" s="285"/>
      <c r="H56" s="271"/>
      <c r="I56" s="287"/>
      <c r="J56" s="265" t="s">
        <v>32</v>
      </c>
      <c r="K56" s="972">
        <v>6000</v>
      </c>
      <c r="L56" s="463">
        <v>6000</v>
      </c>
      <c r="M56" s="245">
        <f t="shared" si="2"/>
        <v>0</v>
      </c>
      <c r="N56" s="248">
        <f t="shared" si="6"/>
        <v>0</v>
      </c>
    </row>
    <row r="57" spans="1:14" s="238" customFormat="1" ht="12.75" customHeight="1">
      <c r="A57" s="283"/>
      <c r="B57" s="284"/>
      <c r="C57" s="284"/>
      <c r="D57" s="168"/>
      <c r="E57" s="168"/>
      <c r="F57" s="168"/>
      <c r="G57" s="289"/>
      <c r="H57" s="288"/>
      <c r="I57" s="266" t="s">
        <v>33</v>
      </c>
      <c r="J57" s="273" t="s">
        <v>7</v>
      </c>
      <c r="K57" s="466">
        <f>SUM(K58:K70)</f>
        <v>169682</v>
      </c>
      <c r="L57" s="466">
        <f>SUM(L58:L70)</f>
        <v>163348</v>
      </c>
      <c r="M57" s="241">
        <f t="shared" si="2"/>
        <v>-6334</v>
      </c>
      <c r="N57" s="243">
        <f t="shared" si="6"/>
        <v>-3.7328650063059134</v>
      </c>
    </row>
    <row r="58" spans="1:14" s="238" customFormat="1" ht="12.75" customHeight="1">
      <c r="A58" s="283"/>
      <c r="B58" s="284"/>
      <c r="C58" s="284"/>
      <c r="D58" s="168"/>
      <c r="E58" s="168"/>
      <c r="F58" s="168"/>
      <c r="G58" s="289"/>
      <c r="H58" s="288"/>
      <c r="I58" s="264" t="s">
        <v>140</v>
      </c>
      <c r="J58" s="968" t="s">
        <v>1038</v>
      </c>
      <c r="K58" s="463">
        <v>41200</v>
      </c>
      <c r="L58" s="463">
        <v>36100</v>
      </c>
      <c r="M58" s="245">
        <f t="shared" si="2"/>
        <v>-5100</v>
      </c>
      <c r="N58" s="248">
        <f t="shared" si="6"/>
        <v>-12.378640776699029</v>
      </c>
    </row>
    <row r="59" spans="1:14" s="238" customFormat="1" ht="12.75" customHeight="1">
      <c r="A59" s="283"/>
      <c r="B59" s="284"/>
      <c r="C59" s="284"/>
      <c r="D59" s="168"/>
      <c r="E59" s="168"/>
      <c r="F59" s="168"/>
      <c r="G59" s="289"/>
      <c r="H59" s="288"/>
      <c r="I59" s="264"/>
      <c r="J59" s="969" t="s">
        <v>2227</v>
      </c>
      <c r="K59" s="463">
        <v>5120</v>
      </c>
      <c r="L59" s="463">
        <v>5013</v>
      </c>
      <c r="M59" s="245">
        <f t="shared" si="2"/>
        <v>-107</v>
      </c>
      <c r="N59" s="248">
        <f t="shared" si="6"/>
        <v>-2.08984375</v>
      </c>
    </row>
    <row r="60" spans="1:14" s="238" customFormat="1" ht="12.75" customHeight="1">
      <c r="A60" s="283"/>
      <c r="B60" s="284"/>
      <c r="C60" s="284"/>
      <c r="D60" s="168"/>
      <c r="E60" s="168"/>
      <c r="F60" s="168"/>
      <c r="G60" s="289"/>
      <c r="H60" s="288"/>
      <c r="I60" s="264"/>
      <c r="J60" s="970" t="s">
        <v>1039</v>
      </c>
      <c r="K60" s="463">
        <v>5000</v>
      </c>
      <c r="L60" s="463">
        <v>5000</v>
      </c>
      <c r="M60" s="245">
        <f t="shared" si="2"/>
        <v>0</v>
      </c>
      <c r="N60" s="248">
        <f t="shared" si="6"/>
        <v>0</v>
      </c>
    </row>
    <row r="61" spans="1:14" s="238" customFormat="1" ht="12.75" customHeight="1">
      <c r="A61" s="283"/>
      <c r="B61" s="284"/>
      <c r="C61" s="284"/>
      <c r="D61" s="168"/>
      <c r="E61" s="168"/>
      <c r="F61" s="168"/>
      <c r="G61" s="289"/>
      <c r="H61" s="288"/>
      <c r="I61" s="287"/>
      <c r="J61" s="970" t="s">
        <v>2228</v>
      </c>
      <c r="K61" s="463">
        <v>11200</v>
      </c>
      <c r="L61" s="463">
        <v>10391</v>
      </c>
      <c r="M61" s="245">
        <f t="shared" si="2"/>
        <v>-809</v>
      </c>
      <c r="N61" s="248">
        <f t="shared" si="6"/>
        <v>-7.2232142857142856</v>
      </c>
    </row>
    <row r="62" spans="1:14" s="238" customFormat="1" ht="12.75" customHeight="1">
      <c r="A62" s="283"/>
      <c r="B62" s="284"/>
      <c r="C62" s="284"/>
      <c r="D62" s="168"/>
      <c r="E62" s="168"/>
      <c r="F62" s="168"/>
      <c r="G62" s="289"/>
      <c r="H62" s="288"/>
      <c r="I62" s="264"/>
      <c r="J62" s="970" t="s">
        <v>1041</v>
      </c>
      <c r="K62" s="463">
        <v>12532</v>
      </c>
      <c r="L62" s="463">
        <v>12512</v>
      </c>
      <c r="M62" s="245">
        <f t="shared" si="2"/>
        <v>-20</v>
      </c>
      <c r="N62" s="248">
        <f t="shared" si="6"/>
        <v>-0.15959144589849983</v>
      </c>
    </row>
    <row r="63" spans="1:14" s="238" customFormat="1" ht="12.75" customHeight="1">
      <c r="A63" s="283"/>
      <c r="B63" s="284"/>
      <c r="C63" s="284"/>
      <c r="D63" s="168"/>
      <c r="E63" s="168"/>
      <c r="F63" s="168"/>
      <c r="G63" s="289"/>
      <c r="H63" s="288"/>
      <c r="I63" s="287"/>
      <c r="J63" s="970" t="s">
        <v>1042</v>
      </c>
      <c r="K63" s="463">
        <v>15824</v>
      </c>
      <c r="L63" s="463">
        <v>15821</v>
      </c>
      <c r="M63" s="245">
        <f t="shared" si="2"/>
        <v>-3</v>
      </c>
      <c r="N63" s="248">
        <f t="shared" si="6"/>
        <v>-1.8958543983822043E-2</v>
      </c>
    </row>
    <row r="64" spans="1:14" s="238" customFormat="1" ht="12.75" customHeight="1">
      <c r="A64" s="283"/>
      <c r="B64" s="284"/>
      <c r="C64" s="284"/>
      <c r="D64" s="168"/>
      <c r="E64" s="168"/>
      <c r="F64" s="168"/>
      <c r="G64" s="289"/>
      <c r="H64" s="288"/>
      <c r="I64" s="287"/>
      <c r="J64" s="968" t="s">
        <v>2221</v>
      </c>
      <c r="K64" s="463">
        <v>53000</v>
      </c>
      <c r="L64" s="463">
        <v>52705</v>
      </c>
      <c r="M64" s="245">
        <f t="shared" si="2"/>
        <v>-295</v>
      </c>
      <c r="N64" s="248">
        <f t="shared" si="6"/>
        <v>-0.55660377358490565</v>
      </c>
    </row>
    <row r="65" spans="1:14" s="238" customFormat="1" ht="12.75" customHeight="1">
      <c r="A65" s="283"/>
      <c r="B65" s="284"/>
      <c r="C65" s="284"/>
      <c r="D65" s="168"/>
      <c r="E65" s="168"/>
      <c r="F65" s="168"/>
      <c r="G65" s="289"/>
      <c r="H65" s="288"/>
      <c r="I65" s="287"/>
      <c r="J65" s="968" t="s">
        <v>2222</v>
      </c>
      <c r="K65" s="463">
        <v>2940</v>
      </c>
      <c r="L65" s="463">
        <v>2940</v>
      </c>
      <c r="M65" s="245">
        <f t="shared" si="2"/>
        <v>0</v>
      </c>
      <c r="N65" s="248">
        <f t="shared" si="6"/>
        <v>0</v>
      </c>
    </row>
    <row r="66" spans="1:14" s="238" customFormat="1" ht="12.75" customHeight="1">
      <c r="A66" s="283"/>
      <c r="B66" s="284"/>
      <c r="C66" s="284"/>
      <c r="D66" s="168"/>
      <c r="E66" s="168"/>
      <c r="F66" s="168"/>
      <c r="G66" s="289"/>
      <c r="H66" s="288"/>
      <c r="I66" s="287"/>
      <c r="J66" s="970" t="s">
        <v>886</v>
      </c>
      <c r="K66" s="463">
        <v>6000</v>
      </c>
      <c r="L66" s="463">
        <v>6000</v>
      </c>
      <c r="M66" s="245">
        <f t="shared" si="2"/>
        <v>0</v>
      </c>
      <c r="N66" s="248">
        <f t="shared" si="6"/>
        <v>0</v>
      </c>
    </row>
    <row r="67" spans="1:14" s="238" customFormat="1" ht="12.75" customHeight="1">
      <c r="A67" s="283"/>
      <c r="B67" s="284"/>
      <c r="C67" s="284"/>
      <c r="D67" s="168"/>
      <c r="E67" s="168"/>
      <c r="F67" s="168"/>
      <c r="G67" s="289"/>
      <c r="H67" s="288"/>
      <c r="I67" s="287"/>
      <c r="J67" s="969" t="s">
        <v>2229</v>
      </c>
      <c r="K67" s="463">
        <v>3066</v>
      </c>
      <c r="L67" s="463">
        <v>3066</v>
      </c>
      <c r="M67" s="245">
        <f t="shared" si="2"/>
        <v>0</v>
      </c>
      <c r="N67" s="248">
        <f t="shared" si="6"/>
        <v>0</v>
      </c>
    </row>
    <row r="68" spans="1:14" s="238" customFormat="1" ht="12.75" customHeight="1">
      <c r="A68" s="283"/>
      <c r="B68" s="284"/>
      <c r="C68" s="284"/>
      <c r="D68" s="168"/>
      <c r="E68" s="168"/>
      <c r="F68" s="168"/>
      <c r="G68" s="289"/>
      <c r="H68" s="288"/>
      <c r="I68" s="287"/>
      <c r="J68" s="969" t="s">
        <v>2230</v>
      </c>
      <c r="K68" s="463">
        <v>800</v>
      </c>
      <c r="L68" s="463">
        <v>800</v>
      </c>
      <c r="M68" s="245">
        <f t="shared" si="2"/>
        <v>0</v>
      </c>
      <c r="N68" s="248">
        <f t="shared" si="6"/>
        <v>0</v>
      </c>
    </row>
    <row r="69" spans="1:14" s="238" customFormat="1" ht="12.75" customHeight="1">
      <c r="A69" s="283"/>
      <c r="B69" s="284"/>
      <c r="C69" s="284"/>
      <c r="D69" s="168"/>
      <c r="E69" s="168"/>
      <c r="F69" s="168"/>
      <c r="G69" s="289"/>
      <c r="H69" s="288"/>
      <c r="I69" s="287"/>
      <c r="J69" s="969" t="s">
        <v>2231</v>
      </c>
      <c r="K69" s="463">
        <v>5000</v>
      </c>
      <c r="L69" s="463">
        <v>5000</v>
      </c>
      <c r="M69" s="245">
        <f t="shared" si="2"/>
        <v>0</v>
      </c>
      <c r="N69" s="248">
        <f t="shared" si="6"/>
        <v>0</v>
      </c>
    </row>
    <row r="70" spans="1:14" s="238" customFormat="1" ht="12.75" customHeight="1">
      <c r="A70" s="283"/>
      <c r="B70" s="284"/>
      <c r="C70" s="284"/>
      <c r="D70" s="168"/>
      <c r="E70" s="168"/>
      <c r="F70" s="168"/>
      <c r="G70" s="289"/>
      <c r="H70" s="288"/>
      <c r="I70" s="287"/>
      <c r="J70" s="969" t="s">
        <v>2232</v>
      </c>
      <c r="K70" s="463">
        <v>8000</v>
      </c>
      <c r="L70" s="463">
        <v>8000</v>
      </c>
      <c r="M70" s="245">
        <f t="shared" si="2"/>
        <v>0</v>
      </c>
      <c r="N70" s="248">
        <f t="shared" si="6"/>
        <v>0</v>
      </c>
    </row>
    <row r="71" spans="1:14" s="238" customFormat="1" ht="12.75" customHeight="1">
      <c r="A71" s="283"/>
      <c r="B71" s="284"/>
      <c r="C71" s="284"/>
      <c r="D71" s="168"/>
      <c r="E71" s="168"/>
      <c r="F71" s="168"/>
      <c r="G71" s="289"/>
      <c r="H71" s="272" t="s">
        <v>34</v>
      </c>
      <c r="I71" s="396" t="s">
        <v>7</v>
      </c>
      <c r="J71" s="397"/>
      <c r="K71" s="465">
        <f>K72</f>
        <v>12298</v>
      </c>
      <c r="L71" s="465">
        <f>L72</f>
        <v>12057</v>
      </c>
      <c r="M71" s="252">
        <f t="shared" si="2"/>
        <v>-241</v>
      </c>
      <c r="N71" s="260">
        <f t="shared" si="6"/>
        <v>-1.9596682387380062</v>
      </c>
    </row>
    <row r="72" spans="1:14" s="238" customFormat="1" ht="12.75" customHeight="1">
      <c r="A72" s="283"/>
      <c r="B72" s="284"/>
      <c r="C72" s="284"/>
      <c r="D72" s="168"/>
      <c r="E72" s="168"/>
      <c r="F72" s="168"/>
      <c r="G72" s="289"/>
      <c r="H72" s="271" t="s">
        <v>708</v>
      </c>
      <c r="I72" s="266" t="s">
        <v>34</v>
      </c>
      <c r="J72" s="273" t="s">
        <v>7</v>
      </c>
      <c r="K72" s="466">
        <f>K73</f>
        <v>12298</v>
      </c>
      <c r="L72" s="466">
        <f>L73</f>
        <v>12057</v>
      </c>
      <c r="M72" s="241">
        <f t="shared" si="2"/>
        <v>-241</v>
      </c>
      <c r="N72" s="243">
        <f t="shared" si="6"/>
        <v>-1.9596682387380062</v>
      </c>
    </row>
    <row r="73" spans="1:14" s="238" customFormat="1" ht="12.75" customHeight="1">
      <c r="A73" s="283"/>
      <c r="B73" s="284"/>
      <c r="C73" s="284"/>
      <c r="D73" s="168"/>
      <c r="E73" s="168"/>
      <c r="F73" s="168"/>
      <c r="G73" s="289"/>
      <c r="H73" s="271"/>
      <c r="I73" s="268" t="s">
        <v>708</v>
      </c>
      <c r="J73" s="265" t="s">
        <v>35</v>
      </c>
      <c r="K73" s="463">
        <v>12298</v>
      </c>
      <c r="L73" s="463">
        <v>12057</v>
      </c>
      <c r="M73" s="245">
        <f t="shared" si="2"/>
        <v>-241</v>
      </c>
      <c r="N73" s="248">
        <f t="shared" si="6"/>
        <v>-1.9596682387380062</v>
      </c>
    </row>
    <row r="74" spans="1:14" s="238" customFormat="1" ht="12.75" customHeight="1">
      <c r="A74" s="283"/>
      <c r="B74" s="284"/>
      <c r="C74" s="284"/>
      <c r="D74" s="168"/>
      <c r="E74" s="168"/>
      <c r="F74" s="168"/>
      <c r="G74" s="289"/>
      <c r="H74" s="290" t="s">
        <v>36</v>
      </c>
      <c r="I74" s="396" t="s">
        <v>7</v>
      </c>
      <c r="J74" s="397"/>
      <c r="K74" s="465">
        <f>K75</f>
        <v>500</v>
      </c>
      <c r="L74" s="465">
        <f>L75</f>
        <v>2</v>
      </c>
      <c r="M74" s="252">
        <f t="shared" si="2"/>
        <v>-498</v>
      </c>
      <c r="N74" s="260">
        <f t="shared" si="6"/>
        <v>-99.6</v>
      </c>
    </row>
    <row r="75" spans="1:14" s="238" customFormat="1" ht="12.75" customHeight="1">
      <c r="A75" s="283"/>
      <c r="B75" s="284"/>
      <c r="C75" s="284"/>
      <c r="D75" s="168"/>
      <c r="E75" s="168"/>
      <c r="F75" s="168"/>
      <c r="G75" s="289"/>
      <c r="H75" s="271"/>
      <c r="I75" s="266" t="s">
        <v>36</v>
      </c>
      <c r="J75" s="273" t="s">
        <v>7</v>
      </c>
      <c r="K75" s="466">
        <f>K76</f>
        <v>500</v>
      </c>
      <c r="L75" s="466">
        <f>L76</f>
        <v>2</v>
      </c>
      <c r="M75" s="241">
        <f t="shared" ref="M75:M83" si="7">L75-K75</f>
        <v>-498</v>
      </c>
      <c r="N75" s="243">
        <f t="shared" si="6"/>
        <v>-99.6</v>
      </c>
    </row>
    <row r="76" spans="1:14" s="238" customFormat="1" ht="12.75" customHeight="1" thickBot="1">
      <c r="A76" s="469"/>
      <c r="B76" s="575"/>
      <c r="C76" s="575"/>
      <c r="D76" s="576"/>
      <c r="E76" s="576"/>
      <c r="F76" s="576"/>
      <c r="G76" s="577"/>
      <c r="H76" s="499"/>
      <c r="I76" s="280"/>
      <c r="J76" s="500" t="s">
        <v>36</v>
      </c>
      <c r="K76" s="503">
        <v>500</v>
      </c>
      <c r="L76" s="503">
        <v>2</v>
      </c>
      <c r="M76" s="501">
        <f t="shared" si="7"/>
        <v>-498</v>
      </c>
      <c r="N76" s="502">
        <f t="shared" si="6"/>
        <v>-99.6</v>
      </c>
    </row>
    <row r="77" spans="1:14" ht="12.75" customHeight="1">
      <c r="A77" s="447"/>
      <c r="G77" s="449"/>
      <c r="H77" s="994" t="s">
        <v>2243</v>
      </c>
      <c r="I77" s="572" t="s">
        <v>7</v>
      </c>
      <c r="J77" s="573"/>
      <c r="K77" s="574">
        <f>K78</f>
        <v>73408</v>
      </c>
      <c r="L77" s="574">
        <f>L78</f>
        <v>162425</v>
      </c>
      <c r="M77" s="236">
        <f t="shared" si="7"/>
        <v>89017</v>
      </c>
      <c r="N77" s="237">
        <f t="shared" si="6"/>
        <v>121.26335004359198</v>
      </c>
    </row>
    <row r="78" spans="1:14" ht="12.75" customHeight="1">
      <c r="A78" s="447"/>
      <c r="C78" s="231"/>
      <c r="D78" s="399"/>
      <c r="E78" s="400"/>
      <c r="F78" s="401"/>
      <c r="G78" s="450"/>
      <c r="H78" s="271" t="s">
        <v>2244</v>
      </c>
      <c r="I78" s="266" t="s">
        <v>37</v>
      </c>
      <c r="J78" s="273" t="s">
        <v>7</v>
      </c>
      <c r="K78" s="466">
        <f>SUM(K79:K83)</f>
        <v>73408</v>
      </c>
      <c r="L78" s="466">
        <f>SUM(L79:L83)</f>
        <v>162425</v>
      </c>
      <c r="M78" s="241">
        <f t="shared" si="7"/>
        <v>89017</v>
      </c>
      <c r="N78" s="243">
        <f t="shared" si="6"/>
        <v>121.26335004359198</v>
      </c>
    </row>
    <row r="79" spans="1:14" ht="12" customHeight="1">
      <c r="A79" s="447"/>
      <c r="C79" s="231"/>
      <c r="D79" s="399"/>
      <c r="E79" s="400"/>
      <c r="F79" s="401"/>
      <c r="G79" s="450"/>
      <c r="H79" s="271"/>
      <c r="I79" s="264" t="s">
        <v>2245</v>
      </c>
      <c r="J79" s="266" t="s">
        <v>37</v>
      </c>
      <c r="K79" s="464">
        <v>40840</v>
      </c>
      <c r="L79" s="464">
        <v>118599</v>
      </c>
      <c r="M79" s="245">
        <f t="shared" si="7"/>
        <v>77759</v>
      </c>
      <c r="N79" s="248">
        <f t="shared" si="6"/>
        <v>190.39911851126348</v>
      </c>
    </row>
    <row r="80" spans="1:14" ht="12" customHeight="1">
      <c r="A80" s="447"/>
      <c r="C80" s="403"/>
      <c r="D80" s="400"/>
      <c r="E80" s="400"/>
      <c r="F80" s="401"/>
      <c r="G80" s="450"/>
      <c r="H80" s="271"/>
      <c r="I80" s="264"/>
      <c r="J80" s="265" t="s">
        <v>107</v>
      </c>
      <c r="K80" s="463">
        <v>14052</v>
      </c>
      <c r="L80" s="463">
        <v>14052</v>
      </c>
      <c r="M80" s="245">
        <f t="shared" si="7"/>
        <v>0</v>
      </c>
      <c r="N80" s="248">
        <f t="shared" si="6"/>
        <v>0</v>
      </c>
    </row>
    <row r="81" spans="1:14" ht="12" customHeight="1">
      <c r="A81" s="447"/>
      <c r="C81" s="403"/>
      <c r="D81" s="400"/>
      <c r="E81" s="400"/>
      <c r="F81" s="401"/>
      <c r="G81" s="450"/>
      <c r="H81" s="379"/>
      <c r="I81" s="165"/>
      <c r="J81" s="265" t="s">
        <v>726</v>
      </c>
      <c r="K81" s="463">
        <v>13716</v>
      </c>
      <c r="L81" s="971">
        <v>13716</v>
      </c>
      <c r="M81" s="245">
        <f t="shared" si="7"/>
        <v>0</v>
      </c>
      <c r="N81" s="248">
        <f t="shared" si="6"/>
        <v>0</v>
      </c>
    </row>
    <row r="82" spans="1:14" s="389" customFormat="1" ht="12" customHeight="1">
      <c r="A82" s="583"/>
      <c r="B82" s="581"/>
      <c r="C82" s="581"/>
      <c r="D82" s="400"/>
      <c r="E82" s="400"/>
      <c r="F82" s="400"/>
      <c r="G82" s="580"/>
      <c r="H82" s="379"/>
      <c r="I82" s="165"/>
      <c r="J82" s="265" t="s">
        <v>727</v>
      </c>
      <c r="K82" s="972">
        <v>4800</v>
      </c>
      <c r="L82" s="971">
        <v>7692</v>
      </c>
      <c r="M82" s="245">
        <f t="shared" si="7"/>
        <v>2892</v>
      </c>
      <c r="N82" s="248">
        <f t="shared" si="6"/>
        <v>60.25</v>
      </c>
    </row>
    <row r="83" spans="1:14" ht="12" customHeight="1" thickBot="1">
      <c r="A83" s="584"/>
      <c r="B83" s="585"/>
      <c r="C83" s="585"/>
      <c r="D83" s="586"/>
      <c r="E83" s="586"/>
      <c r="F83" s="586"/>
      <c r="G83" s="587"/>
      <c r="H83" s="589"/>
      <c r="I83" s="588"/>
      <c r="J83" s="280" t="s">
        <v>887</v>
      </c>
      <c r="K83" s="468">
        <v>0</v>
      </c>
      <c r="L83" s="468">
        <v>8366</v>
      </c>
      <c r="M83" s="436">
        <f t="shared" si="7"/>
        <v>8366</v>
      </c>
      <c r="N83" s="437">
        <v>100</v>
      </c>
    </row>
    <row r="84" spans="1:14">
      <c r="J84" s="231"/>
      <c r="K84" s="399"/>
      <c r="L84" s="400"/>
      <c r="M84" s="401"/>
      <c r="N84" s="402"/>
    </row>
    <row r="85" spans="1:14">
      <c r="K85" s="399"/>
      <c r="L85" s="400"/>
      <c r="M85" s="401"/>
      <c r="N85" s="402"/>
    </row>
  </sheetData>
  <mergeCells count="22">
    <mergeCell ref="A1:N1"/>
    <mergeCell ref="A2:N2"/>
    <mergeCell ref="A9:C9"/>
    <mergeCell ref="D9:D10"/>
    <mergeCell ref="E9:E10"/>
    <mergeCell ref="F9:G9"/>
    <mergeCell ref="H9:J9"/>
    <mergeCell ref="K9:K10"/>
    <mergeCell ref="L9:L10"/>
    <mergeCell ref="M9:N9"/>
    <mergeCell ref="A3:N3"/>
    <mergeCell ref="A5:N5"/>
    <mergeCell ref="A6:N6"/>
    <mergeCell ref="B26:C26"/>
    <mergeCell ref="B29:C29"/>
    <mergeCell ref="B35:C35"/>
    <mergeCell ref="A11:C11"/>
    <mergeCell ref="H11:J11"/>
    <mergeCell ref="B12:C12"/>
    <mergeCell ref="I12:J12"/>
    <mergeCell ref="B18:C18"/>
    <mergeCell ref="B22:C22"/>
  </mergeCells>
  <phoneticPr fontId="15" type="noConversion"/>
  <pageMargins left="0.6692913385826772" right="0.6692913385826772" top="0.6692913385826772" bottom="0.62992125984251968" header="0.39370078740157483" footer="0.15748031496062992"/>
  <pageSetup paperSize="9" scale="9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3"/>
  <sheetViews>
    <sheetView topLeftCell="B1" zoomScaleNormal="100" workbookViewId="0">
      <pane ySplit="4" topLeftCell="A14" activePane="bottomLeft" state="frozen"/>
      <selection activeCell="F43" sqref="F43"/>
      <selection pane="bottomLeft" activeCell="F43" sqref="F43"/>
    </sheetView>
  </sheetViews>
  <sheetFormatPr defaultColWidth="8.88671875" defaultRowHeight="13.5"/>
  <cols>
    <col min="1" max="1" width="7.77734375" style="448" customWidth="1"/>
    <col min="2" max="2" width="8.88671875" style="448" customWidth="1"/>
    <col min="3" max="3" width="18.44140625" style="448" customWidth="1"/>
    <col min="4" max="5" width="11.33203125" style="628" customWidth="1"/>
    <col min="6" max="6" width="9.77734375" style="302" customWidth="1"/>
    <col min="7" max="7" width="9.77734375" style="303" customWidth="1"/>
    <col min="8" max="8" width="40.109375" style="341" customWidth="1"/>
    <col min="9" max="16384" width="8.88671875" style="30"/>
  </cols>
  <sheetData>
    <row r="1" spans="1:8" s="34" customFormat="1" ht="36" customHeight="1">
      <c r="A1" s="31" t="s">
        <v>152</v>
      </c>
      <c r="B1" s="32"/>
      <c r="C1" s="32"/>
      <c r="D1" s="627"/>
      <c r="E1" s="627"/>
      <c r="F1" s="300"/>
      <c r="G1" s="301"/>
      <c r="H1" s="33"/>
    </row>
    <row r="2" spans="1:8" ht="19.5" customHeight="1" thickBot="1">
      <c r="H2" s="304" t="s">
        <v>109</v>
      </c>
    </row>
    <row r="3" spans="1:8" s="35" customFormat="1" ht="16.5" customHeight="1">
      <c r="A3" s="1319" t="s">
        <v>438</v>
      </c>
      <c r="B3" s="1320"/>
      <c r="C3" s="1321"/>
      <c r="D3" s="1322" t="s">
        <v>2217</v>
      </c>
      <c r="E3" s="1322" t="s">
        <v>2218</v>
      </c>
      <c r="F3" s="1324" t="s">
        <v>0</v>
      </c>
      <c r="G3" s="1325"/>
      <c r="H3" s="1312" t="s">
        <v>343</v>
      </c>
    </row>
    <row r="4" spans="1:8" s="35" customFormat="1" ht="16.5" customHeight="1" thickBot="1">
      <c r="A4" s="36" t="s">
        <v>1</v>
      </c>
      <c r="B4" s="37" t="s">
        <v>2</v>
      </c>
      <c r="C4" s="37" t="s">
        <v>3</v>
      </c>
      <c r="D4" s="1323"/>
      <c r="E4" s="1323"/>
      <c r="F4" s="305" t="s">
        <v>4</v>
      </c>
      <c r="G4" s="38" t="s">
        <v>5</v>
      </c>
      <c r="H4" s="1313"/>
    </row>
    <row r="5" spans="1:8" s="40" customFormat="1" ht="16.5" customHeight="1" thickBot="1">
      <c r="A5" s="1314" t="s">
        <v>345</v>
      </c>
      <c r="B5" s="1315"/>
      <c r="C5" s="1316"/>
      <c r="D5" s="629">
        <f>D6+D14+D19+D26+D30+D36</f>
        <v>2059547</v>
      </c>
      <c r="E5" s="629">
        <f>E6+E14+E19+E26+E30+E36</f>
        <v>2065049</v>
      </c>
      <c r="F5" s="306">
        <f t="shared" ref="F5:F12" si="0">E5-D5</f>
        <v>5502</v>
      </c>
      <c r="G5" s="307">
        <f t="shared" ref="G5:G12" si="1">(F5/D5)*100</f>
        <v>0.26714612485172712</v>
      </c>
      <c r="H5" s="39"/>
    </row>
    <row r="6" spans="1:8" s="295" customFormat="1" ht="15.95" customHeight="1" thickTop="1">
      <c r="A6" s="41" t="s">
        <v>6</v>
      </c>
      <c r="B6" s="1326" t="s">
        <v>7</v>
      </c>
      <c r="C6" s="1327"/>
      <c r="D6" s="630">
        <f>D7</f>
        <v>71550</v>
      </c>
      <c r="E6" s="630">
        <f>E7</f>
        <v>79710</v>
      </c>
      <c r="F6" s="308">
        <f t="shared" si="0"/>
        <v>8160</v>
      </c>
      <c r="G6" s="309">
        <f t="shared" si="1"/>
        <v>11.40461215932914</v>
      </c>
      <c r="H6" s="310"/>
    </row>
    <row r="7" spans="1:8" s="295" customFormat="1" ht="15.95" customHeight="1">
      <c r="A7" s="41" t="s">
        <v>153</v>
      </c>
      <c r="B7" s="311" t="s">
        <v>6</v>
      </c>
      <c r="C7" s="312" t="s">
        <v>7</v>
      </c>
      <c r="D7" s="631">
        <f>SUM(D8:D13)</f>
        <v>71550</v>
      </c>
      <c r="E7" s="631">
        <f>SUM(E8:E13)</f>
        <v>79710</v>
      </c>
      <c r="F7" s="313">
        <f t="shared" si="0"/>
        <v>8160</v>
      </c>
      <c r="G7" s="314">
        <f t="shared" si="1"/>
        <v>11.40461215932914</v>
      </c>
      <c r="H7" s="160"/>
    </row>
    <row r="8" spans="1:8" s="295" customFormat="1" ht="15.95" customHeight="1">
      <c r="A8" s="41"/>
      <c r="B8" s="42" t="s">
        <v>154</v>
      </c>
      <c r="C8" s="296" t="s">
        <v>535</v>
      </c>
      <c r="D8" s="632">
        <v>2410</v>
      </c>
      <c r="E8" s="632">
        <v>1357</v>
      </c>
      <c r="F8" s="315">
        <f t="shared" si="0"/>
        <v>-1053</v>
      </c>
      <c r="G8" s="316">
        <f t="shared" si="1"/>
        <v>-43.692946058091287</v>
      </c>
      <c r="H8" s="408" t="s">
        <v>2235</v>
      </c>
    </row>
    <row r="9" spans="1:8" s="295" customFormat="1" ht="15.95" customHeight="1">
      <c r="A9" s="41"/>
      <c r="B9" s="42"/>
      <c r="C9" s="409"/>
      <c r="D9" s="633"/>
      <c r="E9" s="634"/>
      <c r="F9" s="317"/>
      <c r="G9" s="318"/>
      <c r="H9" s="410" t="s">
        <v>1167</v>
      </c>
    </row>
    <row r="10" spans="1:8" s="295" customFormat="1" ht="15.95" customHeight="1">
      <c r="A10" s="41"/>
      <c r="B10" s="42"/>
      <c r="C10" s="297" t="s">
        <v>1166</v>
      </c>
      <c r="D10" s="632">
        <v>47700</v>
      </c>
      <c r="E10" s="632">
        <v>57260</v>
      </c>
      <c r="F10" s="315">
        <f t="shared" si="0"/>
        <v>9560</v>
      </c>
      <c r="G10" s="316">
        <f t="shared" si="1"/>
        <v>20.041928721174003</v>
      </c>
      <c r="H10" s="411" t="s">
        <v>1168</v>
      </c>
    </row>
    <row r="11" spans="1:8" s="295" customFormat="1" ht="15.95" customHeight="1">
      <c r="A11" s="41"/>
      <c r="B11" s="42"/>
      <c r="C11" s="412"/>
      <c r="D11" s="633"/>
      <c r="E11" s="634"/>
      <c r="F11" s="317"/>
      <c r="G11" s="318"/>
      <c r="H11" s="413" t="s">
        <v>2236</v>
      </c>
    </row>
    <row r="12" spans="1:8" s="295" customFormat="1" ht="15.95" customHeight="1">
      <c r="A12" s="41"/>
      <c r="B12" s="42"/>
      <c r="C12" s="297" t="s">
        <v>536</v>
      </c>
      <c r="D12" s="635">
        <v>18720</v>
      </c>
      <c r="E12" s="632">
        <v>19564</v>
      </c>
      <c r="F12" s="315">
        <f t="shared" si="0"/>
        <v>844</v>
      </c>
      <c r="G12" s="316">
        <f t="shared" si="1"/>
        <v>4.5085470085470085</v>
      </c>
      <c r="H12" s="160" t="s">
        <v>541</v>
      </c>
    </row>
    <row r="13" spans="1:8" s="295" customFormat="1" ht="15.95" customHeight="1">
      <c r="A13" s="319"/>
      <c r="B13" s="42"/>
      <c r="C13" s="311" t="s">
        <v>537</v>
      </c>
      <c r="D13" s="635">
        <v>2720</v>
      </c>
      <c r="E13" s="632">
        <v>1529</v>
      </c>
      <c r="F13" s="315">
        <f>E13-D13</f>
        <v>-1191</v>
      </c>
      <c r="G13" s="320">
        <f>(F13/D13)*100</f>
        <v>-43.786764705882355</v>
      </c>
      <c r="H13" s="160" t="s">
        <v>2237</v>
      </c>
    </row>
    <row r="14" spans="1:8" s="295" customFormat="1" ht="15.95" customHeight="1">
      <c r="A14" s="41" t="s">
        <v>547</v>
      </c>
      <c r="B14" s="1310" t="s">
        <v>7</v>
      </c>
      <c r="C14" s="1311"/>
      <c r="D14" s="636">
        <f>D15</f>
        <v>1649477</v>
      </c>
      <c r="E14" s="636">
        <f>E15</f>
        <v>1649354</v>
      </c>
      <c r="F14" s="321">
        <f>E14-D14</f>
        <v>-123</v>
      </c>
      <c r="G14" s="322">
        <f>(F14/D14)*100</f>
        <v>-7.456909068753308E-3</v>
      </c>
      <c r="H14" s="43"/>
    </row>
    <row r="15" spans="1:8" s="295" customFormat="1" ht="15.95" customHeight="1">
      <c r="A15" s="41" t="s">
        <v>14</v>
      </c>
      <c r="B15" s="311" t="s">
        <v>547</v>
      </c>
      <c r="C15" s="312" t="s">
        <v>7</v>
      </c>
      <c r="D15" s="631">
        <f>SUM(D16:D18)</f>
        <v>1649477</v>
      </c>
      <c r="E15" s="631">
        <f>SUM(E16:E18)</f>
        <v>1649354</v>
      </c>
      <c r="F15" s="313">
        <f>E15-D15</f>
        <v>-123</v>
      </c>
      <c r="G15" s="314">
        <f>(F15/D15)*100</f>
        <v>-7.456909068753308E-3</v>
      </c>
      <c r="H15" s="43"/>
    </row>
    <row r="16" spans="1:8" s="295" customFormat="1" ht="15.95" customHeight="1">
      <c r="A16" s="41" t="s">
        <v>155</v>
      </c>
      <c r="B16" s="42" t="s">
        <v>156</v>
      </c>
      <c r="C16" s="323" t="s">
        <v>538</v>
      </c>
      <c r="D16" s="637">
        <v>1578265</v>
      </c>
      <c r="E16" s="638">
        <v>1578265</v>
      </c>
      <c r="F16" s="315">
        <f>E16-D16</f>
        <v>0</v>
      </c>
      <c r="G16" s="316">
        <f>(F16/D16)*100</f>
        <v>0</v>
      </c>
      <c r="H16" s="413" t="s">
        <v>174</v>
      </c>
    </row>
    <row r="17" spans="1:8" s="295" customFormat="1" ht="15.95" customHeight="1">
      <c r="A17" s="41"/>
      <c r="B17" s="42"/>
      <c r="C17" s="311" t="s">
        <v>157</v>
      </c>
      <c r="D17" s="635">
        <v>71212</v>
      </c>
      <c r="E17" s="635">
        <v>71089</v>
      </c>
      <c r="F17" s="315">
        <f>E17-D17</f>
        <v>-123</v>
      </c>
      <c r="G17" s="316">
        <f>(F17/D17)*100</f>
        <v>-0.17272369825310341</v>
      </c>
      <c r="H17" s="414" t="s">
        <v>1169</v>
      </c>
    </row>
    <row r="18" spans="1:8" s="295" customFormat="1" ht="15.95" customHeight="1">
      <c r="A18" s="41"/>
      <c r="B18" s="42"/>
      <c r="C18" s="324"/>
      <c r="D18" s="639"/>
      <c r="E18" s="639"/>
      <c r="F18" s="325"/>
      <c r="G18" s="326"/>
      <c r="H18" s="415" t="s">
        <v>2238</v>
      </c>
    </row>
    <row r="19" spans="1:8" s="295" customFormat="1" ht="15.95" customHeight="1">
      <c r="A19" s="327" t="s">
        <v>18</v>
      </c>
      <c r="B19" s="1310" t="s">
        <v>7</v>
      </c>
      <c r="C19" s="1311"/>
      <c r="D19" s="636">
        <f>D20</f>
        <v>146725</v>
      </c>
      <c r="E19" s="636">
        <f>E20</f>
        <v>145560</v>
      </c>
      <c r="F19" s="321">
        <f>E19-D19</f>
        <v>-1165</v>
      </c>
      <c r="G19" s="328">
        <f>(F19/D19)*100</f>
        <v>-0.79400238541489176</v>
      </c>
      <c r="H19" s="160"/>
    </row>
    <row r="20" spans="1:8" s="295" customFormat="1" ht="15.95" customHeight="1">
      <c r="A20" s="41" t="s">
        <v>158</v>
      </c>
      <c r="B20" s="311" t="s">
        <v>18</v>
      </c>
      <c r="C20" s="329" t="s">
        <v>7</v>
      </c>
      <c r="D20" s="631">
        <f>SUM(D21:D25)</f>
        <v>146725</v>
      </c>
      <c r="E20" s="631">
        <f>SUM(E21:E25)</f>
        <v>145560</v>
      </c>
      <c r="F20" s="313">
        <f>E20-D20</f>
        <v>-1165</v>
      </c>
      <c r="G20" s="314">
        <f>(F20/D20)*100</f>
        <v>-0.79400238541489176</v>
      </c>
      <c r="H20" s="160"/>
    </row>
    <row r="21" spans="1:8" s="295" customFormat="1" ht="15.95" customHeight="1">
      <c r="A21" s="41"/>
      <c r="B21" s="42" t="s">
        <v>159</v>
      </c>
      <c r="C21" s="311" t="s">
        <v>160</v>
      </c>
      <c r="D21" s="635">
        <v>128725</v>
      </c>
      <c r="E21" s="632">
        <v>130721</v>
      </c>
      <c r="F21" s="315">
        <f>E21-D21</f>
        <v>1996</v>
      </c>
      <c r="G21" s="316">
        <f>(F21/D21)*100</f>
        <v>1.5505923480287434</v>
      </c>
      <c r="H21" s="593" t="s">
        <v>1170</v>
      </c>
    </row>
    <row r="22" spans="1:8" s="295" customFormat="1" ht="15.95" customHeight="1">
      <c r="A22" s="41"/>
      <c r="B22" s="42"/>
      <c r="C22" s="42"/>
      <c r="D22" s="633"/>
      <c r="E22" s="633"/>
      <c r="F22" s="317"/>
      <c r="G22" s="318"/>
      <c r="H22" s="509" t="s">
        <v>2239</v>
      </c>
    </row>
    <row r="23" spans="1:8" s="295" customFormat="1" ht="15.95" customHeight="1">
      <c r="A23" s="41"/>
      <c r="B23" s="42"/>
      <c r="C23" s="42"/>
      <c r="D23" s="633"/>
      <c r="E23" s="633"/>
      <c r="F23" s="317"/>
      <c r="G23" s="318"/>
      <c r="H23" s="992" t="s">
        <v>2241</v>
      </c>
    </row>
    <row r="24" spans="1:8" s="295" customFormat="1" ht="15.95" customHeight="1">
      <c r="A24" s="41"/>
      <c r="B24" s="42"/>
      <c r="C24" s="409"/>
      <c r="D24" s="633"/>
      <c r="E24" s="633"/>
      <c r="F24" s="317"/>
      <c r="G24" s="318"/>
      <c r="H24" s="592" t="s">
        <v>2240</v>
      </c>
    </row>
    <row r="25" spans="1:8" s="295" customFormat="1" ht="15.95" customHeight="1">
      <c r="A25" s="41"/>
      <c r="B25" s="42"/>
      <c r="C25" s="299" t="s">
        <v>161</v>
      </c>
      <c r="D25" s="635">
        <v>18000</v>
      </c>
      <c r="E25" s="635">
        <v>14839</v>
      </c>
      <c r="F25" s="315">
        <f t="shared" ref="F25:F31" si="2">E25-D25</f>
        <v>-3161</v>
      </c>
      <c r="G25" s="316">
        <f t="shared" ref="G25:G30" si="3">(F25/D25)*100</f>
        <v>-17.56111111111111</v>
      </c>
      <c r="H25" s="411" t="s">
        <v>175</v>
      </c>
    </row>
    <row r="26" spans="1:8" s="295" customFormat="1" ht="15.95" customHeight="1">
      <c r="A26" s="327" t="s">
        <v>20</v>
      </c>
      <c r="B26" s="1310" t="s">
        <v>7</v>
      </c>
      <c r="C26" s="1311"/>
      <c r="D26" s="636">
        <f>D27</f>
        <v>30000</v>
      </c>
      <c r="E26" s="636">
        <f>E27</f>
        <v>30000</v>
      </c>
      <c r="F26" s="321">
        <f t="shared" si="2"/>
        <v>0</v>
      </c>
      <c r="G26" s="328">
        <f t="shared" si="3"/>
        <v>0</v>
      </c>
      <c r="H26" s="43"/>
    </row>
    <row r="27" spans="1:8" s="295" customFormat="1" ht="15.95" customHeight="1">
      <c r="A27" s="41" t="s">
        <v>162</v>
      </c>
      <c r="B27" s="42" t="s">
        <v>20</v>
      </c>
      <c r="C27" s="312" t="s">
        <v>7</v>
      </c>
      <c r="D27" s="631">
        <f>SUM(D28:D29)</f>
        <v>30000</v>
      </c>
      <c r="E27" s="631">
        <f>SUM(E28:E29)</f>
        <v>30000</v>
      </c>
      <c r="F27" s="313">
        <f t="shared" si="2"/>
        <v>0</v>
      </c>
      <c r="G27" s="314">
        <f t="shared" si="3"/>
        <v>0</v>
      </c>
      <c r="H27" s="43"/>
    </row>
    <row r="28" spans="1:8" s="295" customFormat="1" ht="15.95" customHeight="1">
      <c r="A28" s="41"/>
      <c r="B28" s="42" t="s">
        <v>163</v>
      </c>
      <c r="C28" s="330" t="s">
        <v>164</v>
      </c>
      <c r="D28" s="637">
        <v>30000</v>
      </c>
      <c r="E28" s="638">
        <v>30000</v>
      </c>
      <c r="F28" s="331">
        <f t="shared" si="2"/>
        <v>0</v>
      </c>
      <c r="G28" s="320">
        <f t="shared" si="3"/>
        <v>0</v>
      </c>
      <c r="H28" s="417" t="s">
        <v>165</v>
      </c>
    </row>
    <row r="29" spans="1:8" s="295" customFormat="1" ht="15.95" customHeight="1" thickBot="1">
      <c r="A29" s="332"/>
      <c r="B29" s="407"/>
      <c r="C29" s="472" t="s">
        <v>539</v>
      </c>
      <c r="D29" s="640">
        <v>0</v>
      </c>
      <c r="E29" s="640">
        <v>0</v>
      </c>
      <c r="F29" s="333">
        <f>E29-D29</f>
        <v>0</v>
      </c>
      <c r="G29" s="334">
        <v>0</v>
      </c>
      <c r="H29" s="473"/>
    </row>
    <row r="30" spans="1:8" s="295" customFormat="1" ht="17.100000000000001" customHeight="1">
      <c r="A30" s="41" t="s">
        <v>22</v>
      </c>
      <c r="B30" s="1317" t="s">
        <v>7</v>
      </c>
      <c r="C30" s="1318"/>
      <c r="D30" s="641">
        <f>D31</f>
        <v>149995</v>
      </c>
      <c r="E30" s="641">
        <f>E31</f>
        <v>149995</v>
      </c>
      <c r="F30" s="471">
        <f t="shared" si="2"/>
        <v>0</v>
      </c>
      <c r="G30" s="322">
        <f t="shared" si="3"/>
        <v>0</v>
      </c>
      <c r="H30" s="44"/>
    </row>
    <row r="31" spans="1:8" s="295" customFormat="1" ht="15.95" customHeight="1">
      <c r="A31" s="41" t="s">
        <v>166</v>
      </c>
      <c r="B31" s="311" t="s">
        <v>22</v>
      </c>
      <c r="C31" s="329" t="s">
        <v>7</v>
      </c>
      <c r="D31" s="631">
        <f>SUM(D32:D35)</f>
        <v>149995</v>
      </c>
      <c r="E31" s="631">
        <f>SUM(E32:E35)</f>
        <v>149995</v>
      </c>
      <c r="F31" s="313">
        <f t="shared" si="2"/>
        <v>0</v>
      </c>
      <c r="G31" s="314">
        <f t="shared" ref="G31:G40" si="4">(F31/D31)*100</f>
        <v>0</v>
      </c>
      <c r="H31" s="417"/>
    </row>
    <row r="32" spans="1:8" s="295" customFormat="1" ht="15.95" customHeight="1">
      <c r="A32" s="41"/>
      <c r="B32" s="42" t="s">
        <v>167</v>
      </c>
      <c r="C32" s="311" t="s">
        <v>168</v>
      </c>
      <c r="D32" s="635">
        <v>49679</v>
      </c>
      <c r="E32" s="632">
        <v>49679</v>
      </c>
      <c r="F32" s="315">
        <f t="shared" ref="F32:F40" si="5">E32-D32</f>
        <v>0</v>
      </c>
      <c r="G32" s="316">
        <f t="shared" si="4"/>
        <v>0</v>
      </c>
      <c r="H32" s="45" t="s">
        <v>949</v>
      </c>
    </row>
    <row r="33" spans="1:8" s="295" customFormat="1" ht="15.95" customHeight="1">
      <c r="A33" s="41"/>
      <c r="B33" s="64"/>
      <c r="C33" s="476" t="s">
        <v>540</v>
      </c>
      <c r="D33" s="637">
        <v>86205</v>
      </c>
      <c r="E33" s="638">
        <v>86205</v>
      </c>
      <c r="F33" s="331">
        <f t="shared" si="5"/>
        <v>0</v>
      </c>
      <c r="G33" s="320">
        <f t="shared" si="4"/>
        <v>0</v>
      </c>
      <c r="H33" s="335" t="s">
        <v>106</v>
      </c>
    </row>
    <row r="34" spans="1:8" s="295" customFormat="1" ht="15.95" customHeight="1">
      <c r="A34" s="41"/>
      <c r="B34" s="64"/>
      <c r="C34" s="476" t="s">
        <v>2233</v>
      </c>
      <c r="D34" s="637">
        <v>14052</v>
      </c>
      <c r="E34" s="638">
        <v>14052</v>
      </c>
      <c r="F34" s="331">
        <f t="shared" si="5"/>
        <v>0</v>
      </c>
      <c r="G34" s="320">
        <f t="shared" si="4"/>
        <v>0</v>
      </c>
      <c r="H34" s="335"/>
    </row>
    <row r="35" spans="1:8" s="295" customFormat="1" ht="15.95" customHeight="1">
      <c r="A35" s="41"/>
      <c r="B35" s="64"/>
      <c r="C35" s="42" t="s">
        <v>2234</v>
      </c>
      <c r="D35" s="634">
        <v>59</v>
      </c>
      <c r="E35" s="634">
        <v>59</v>
      </c>
      <c r="F35" s="317">
        <f t="shared" si="5"/>
        <v>0</v>
      </c>
      <c r="G35" s="318">
        <f t="shared" si="4"/>
        <v>0</v>
      </c>
      <c r="H35" s="418" t="s">
        <v>770</v>
      </c>
    </row>
    <row r="36" spans="1:8" s="295" customFormat="1" ht="15.95" customHeight="1">
      <c r="A36" s="327" t="s">
        <v>27</v>
      </c>
      <c r="B36" s="1310" t="s">
        <v>7</v>
      </c>
      <c r="C36" s="1311"/>
      <c r="D36" s="636">
        <f>D37</f>
        <v>11800</v>
      </c>
      <c r="E36" s="636">
        <f>E37</f>
        <v>10430</v>
      </c>
      <c r="F36" s="321">
        <f t="shared" si="5"/>
        <v>-1370</v>
      </c>
      <c r="G36" s="328">
        <f t="shared" si="4"/>
        <v>-11.610169491525424</v>
      </c>
      <c r="H36" s="43"/>
    </row>
    <row r="37" spans="1:8" s="295" customFormat="1" ht="15.95" customHeight="1">
      <c r="A37" s="41" t="s">
        <v>169</v>
      </c>
      <c r="B37" s="311" t="s">
        <v>27</v>
      </c>
      <c r="C37" s="312" t="s">
        <v>7</v>
      </c>
      <c r="D37" s="631">
        <f>SUM(D38:D40)</f>
        <v>11800</v>
      </c>
      <c r="E37" s="631">
        <f>SUM(E38:E40)</f>
        <v>10430</v>
      </c>
      <c r="F37" s="313">
        <f t="shared" si="5"/>
        <v>-1370</v>
      </c>
      <c r="G37" s="314">
        <f t="shared" si="4"/>
        <v>-11.610169491525424</v>
      </c>
      <c r="H37" s="417"/>
    </row>
    <row r="38" spans="1:8" s="295" customFormat="1" ht="15.95" customHeight="1">
      <c r="A38" s="41"/>
      <c r="B38" s="42" t="s">
        <v>170</v>
      </c>
      <c r="C38" s="330" t="s">
        <v>171</v>
      </c>
      <c r="D38" s="637">
        <v>520</v>
      </c>
      <c r="E38" s="637">
        <v>0</v>
      </c>
      <c r="F38" s="315">
        <f t="shared" si="5"/>
        <v>-520</v>
      </c>
      <c r="G38" s="316">
        <f t="shared" si="4"/>
        <v>-100</v>
      </c>
      <c r="H38" s="417" t="s">
        <v>590</v>
      </c>
    </row>
    <row r="39" spans="1:8" s="295" customFormat="1" ht="15.95" customHeight="1">
      <c r="A39" s="41"/>
      <c r="C39" s="298" t="s">
        <v>172</v>
      </c>
      <c r="D39" s="637">
        <v>160</v>
      </c>
      <c r="E39" s="638">
        <v>311</v>
      </c>
      <c r="F39" s="315">
        <f t="shared" si="5"/>
        <v>151</v>
      </c>
      <c r="G39" s="316">
        <f t="shared" si="4"/>
        <v>94.375</v>
      </c>
      <c r="H39" s="43" t="s">
        <v>176</v>
      </c>
    </row>
    <row r="40" spans="1:8" s="295" customFormat="1" ht="15.95" customHeight="1" thickBot="1">
      <c r="A40" s="332"/>
      <c r="B40" s="337"/>
      <c r="C40" s="338" t="s">
        <v>173</v>
      </c>
      <c r="D40" s="642">
        <v>11120</v>
      </c>
      <c r="E40" s="642">
        <v>10119</v>
      </c>
      <c r="F40" s="333">
        <f t="shared" si="5"/>
        <v>-1001</v>
      </c>
      <c r="G40" s="334">
        <f t="shared" si="4"/>
        <v>-9.0017985611510802</v>
      </c>
      <c r="H40" s="420" t="s">
        <v>2242</v>
      </c>
    </row>
    <row r="41" spans="1:8">
      <c r="D41" s="643"/>
      <c r="E41" s="643"/>
      <c r="F41" s="339"/>
      <c r="G41" s="340"/>
    </row>
    <row r="42" spans="1:8">
      <c r="D42" s="643"/>
      <c r="E42" s="643"/>
      <c r="F42" s="339"/>
      <c r="G42" s="340"/>
    </row>
    <row r="43" spans="1:8">
      <c r="D43" s="643"/>
      <c r="E43" s="643"/>
      <c r="F43" s="339"/>
      <c r="G43" s="340"/>
    </row>
    <row r="44" spans="1:8">
      <c r="D44" s="643"/>
      <c r="E44" s="643"/>
      <c r="F44" s="339"/>
      <c r="G44" s="340"/>
    </row>
    <row r="45" spans="1:8">
      <c r="D45" s="643"/>
      <c r="E45" s="643"/>
      <c r="F45" s="339"/>
      <c r="G45" s="340"/>
    </row>
    <row r="46" spans="1:8">
      <c r="D46" s="643"/>
      <c r="E46" s="643"/>
      <c r="F46" s="339"/>
      <c r="G46" s="340"/>
    </row>
    <row r="47" spans="1:8">
      <c r="D47" s="643"/>
      <c r="E47" s="643"/>
      <c r="F47" s="339"/>
      <c r="G47" s="340"/>
    </row>
    <row r="48" spans="1:8">
      <c r="D48" s="643"/>
      <c r="E48" s="643"/>
      <c r="F48" s="339"/>
      <c r="G48" s="340"/>
    </row>
    <row r="49" spans="4:7">
      <c r="D49" s="643"/>
      <c r="E49" s="643"/>
      <c r="F49" s="339"/>
      <c r="G49" s="340"/>
    </row>
    <row r="50" spans="4:7">
      <c r="D50" s="643"/>
      <c r="E50" s="643"/>
      <c r="F50" s="339"/>
      <c r="G50" s="340"/>
    </row>
    <row r="51" spans="4:7">
      <c r="D51" s="643"/>
      <c r="E51" s="643"/>
      <c r="F51" s="339"/>
      <c r="G51" s="340"/>
    </row>
    <row r="52" spans="4:7">
      <c r="D52" s="643"/>
      <c r="E52" s="643"/>
      <c r="F52" s="339"/>
      <c r="G52" s="340"/>
    </row>
    <row r="53" spans="4:7">
      <c r="D53" s="643"/>
      <c r="E53" s="643"/>
      <c r="F53" s="339"/>
      <c r="G53" s="340"/>
    </row>
  </sheetData>
  <mergeCells count="12">
    <mergeCell ref="B36:C36"/>
    <mergeCell ref="H3:H4"/>
    <mergeCell ref="A5:C5"/>
    <mergeCell ref="B26:C26"/>
    <mergeCell ref="B30:C30"/>
    <mergeCell ref="A3:C3"/>
    <mergeCell ref="D3:D4"/>
    <mergeCell ref="E3:E4"/>
    <mergeCell ref="F3:G3"/>
    <mergeCell ref="B19:C19"/>
    <mergeCell ref="B6:C6"/>
    <mergeCell ref="B14:C14"/>
  </mergeCells>
  <phoneticPr fontId="15" type="noConversion"/>
  <printOptions horizontalCentered="1"/>
  <pageMargins left="0.6692913385826772" right="0.47244094488188981" top="0.6692913385826772" bottom="0.6692913385826772" header="0.51181102362204722" footer="0.55118110236220474"/>
  <pageSetup paperSize="9" scale="99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44"/>
  <sheetViews>
    <sheetView zoomScaleNormal="100" workbookViewId="0">
      <pane xSplit="3" ySplit="6" topLeftCell="D64" activePane="bottomRight" state="frozen"/>
      <selection activeCell="F43" sqref="F43"/>
      <selection pane="topRight" activeCell="F43" sqref="F43"/>
      <selection pane="bottomLeft" activeCell="F43" sqref="F43"/>
      <selection pane="bottomRight" activeCell="F43" sqref="F43"/>
    </sheetView>
  </sheetViews>
  <sheetFormatPr defaultColWidth="8.88671875" defaultRowHeight="13.5"/>
  <cols>
    <col min="1" max="1" width="7.77734375" style="448" customWidth="1"/>
    <col min="2" max="2" width="8.88671875" style="448" customWidth="1"/>
    <col min="3" max="3" width="18.44140625" style="448" customWidth="1"/>
    <col min="4" max="5" width="11.33203125" style="645" customWidth="1"/>
    <col min="6" max="6" width="9.77734375" style="48" customWidth="1"/>
    <col min="7" max="7" width="9.77734375" style="49" customWidth="1"/>
    <col min="8" max="8" width="45.77734375" style="65" customWidth="1"/>
    <col min="9" max="16384" width="8.88671875" style="30"/>
  </cols>
  <sheetData>
    <row r="1" spans="1:8" s="34" customFormat="1" ht="36" customHeight="1">
      <c r="A1" s="31" t="s">
        <v>439</v>
      </c>
      <c r="B1" s="32"/>
      <c r="C1" s="32"/>
      <c r="D1" s="644"/>
      <c r="E1" s="644"/>
      <c r="F1" s="46"/>
      <c r="G1" s="47"/>
      <c r="H1" s="33"/>
    </row>
    <row r="2" spans="1:8" ht="19.5" customHeight="1" thickBot="1">
      <c r="H2" s="50" t="s">
        <v>109</v>
      </c>
    </row>
    <row r="3" spans="1:8" s="35" customFormat="1" ht="18.75" customHeight="1">
      <c r="A3" s="1337" t="s">
        <v>438</v>
      </c>
      <c r="B3" s="1338"/>
      <c r="C3" s="1338"/>
      <c r="D3" s="1322" t="s">
        <v>2217</v>
      </c>
      <c r="E3" s="1322" t="s">
        <v>2218</v>
      </c>
      <c r="F3" s="1340" t="s">
        <v>0</v>
      </c>
      <c r="G3" s="1341"/>
      <c r="H3" s="1334" t="s">
        <v>440</v>
      </c>
    </row>
    <row r="4" spans="1:8" s="35" customFormat="1" ht="18.75" customHeight="1" thickBot="1">
      <c r="A4" s="36" t="s">
        <v>1</v>
      </c>
      <c r="B4" s="37" t="s">
        <v>2</v>
      </c>
      <c r="C4" s="37" t="s">
        <v>3</v>
      </c>
      <c r="D4" s="1339"/>
      <c r="E4" s="1339"/>
      <c r="F4" s="51" t="s">
        <v>4</v>
      </c>
      <c r="G4" s="38" t="s">
        <v>5</v>
      </c>
      <c r="H4" s="1335"/>
    </row>
    <row r="5" spans="1:8" s="40" customFormat="1" ht="18.75" customHeight="1" thickBot="1">
      <c r="A5" s="1342" t="s">
        <v>345</v>
      </c>
      <c r="B5" s="1343"/>
      <c r="C5" s="1343"/>
      <c r="D5" s="646">
        <f>D6+D25+D31+D65+D68+D71</f>
        <v>2059547</v>
      </c>
      <c r="E5" s="646">
        <f>E6+E25+E31+E65+E68+E71</f>
        <v>2065049</v>
      </c>
      <c r="F5" s="52">
        <f t="shared" ref="F5:F38" si="0">E5-D5</f>
        <v>5502</v>
      </c>
      <c r="G5" s="53">
        <f t="shared" ref="G5:G12" si="1">(F5/D5)*100</f>
        <v>0.26714612485172712</v>
      </c>
      <c r="H5" s="39"/>
    </row>
    <row r="6" spans="1:8" s="56" customFormat="1" ht="18.75" customHeight="1" thickTop="1">
      <c r="A6" s="41" t="s">
        <v>103</v>
      </c>
      <c r="B6" s="1336" t="s">
        <v>7</v>
      </c>
      <c r="C6" s="1336"/>
      <c r="D6" s="647">
        <f>D7+D13+D17</f>
        <v>1426228</v>
      </c>
      <c r="E6" s="647">
        <f>E7+E13+E17</f>
        <v>1374108</v>
      </c>
      <c r="F6" s="54">
        <f t="shared" si="0"/>
        <v>-52120</v>
      </c>
      <c r="G6" s="55">
        <f t="shared" si="1"/>
        <v>-3.6543946690150522</v>
      </c>
      <c r="H6" s="44"/>
    </row>
    <row r="7" spans="1:8" s="56" customFormat="1" ht="18.75" customHeight="1">
      <c r="A7" s="41" t="s">
        <v>153</v>
      </c>
      <c r="B7" s="311" t="s">
        <v>8</v>
      </c>
      <c r="C7" s="312" t="s">
        <v>7</v>
      </c>
      <c r="D7" s="648">
        <f>SUM(D8:D12)</f>
        <v>1319720</v>
      </c>
      <c r="E7" s="648">
        <f>SUM(E8:E12)</f>
        <v>1293832</v>
      </c>
      <c r="F7" s="57">
        <f>E7-D7</f>
        <v>-25888</v>
      </c>
      <c r="G7" s="58">
        <f>(F7/D7)*100</f>
        <v>-1.961628224168763</v>
      </c>
      <c r="H7" s="43"/>
    </row>
    <row r="8" spans="1:8" s="56" customFormat="1" ht="18" customHeight="1">
      <c r="A8" s="41"/>
      <c r="B8" s="42" t="s">
        <v>154</v>
      </c>
      <c r="C8" s="323" t="s">
        <v>441</v>
      </c>
      <c r="D8" s="649">
        <v>878367</v>
      </c>
      <c r="E8" s="429">
        <v>878367</v>
      </c>
      <c r="F8" s="61">
        <f t="shared" si="0"/>
        <v>0</v>
      </c>
      <c r="G8" s="59">
        <f t="shared" si="1"/>
        <v>0</v>
      </c>
      <c r="H8" s="430" t="s">
        <v>442</v>
      </c>
    </row>
    <row r="9" spans="1:8" s="56" customFormat="1" ht="18" customHeight="1">
      <c r="A9" s="41"/>
      <c r="B9" s="42"/>
      <c r="C9" s="323" t="s">
        <v>98</v>
      </c>
      <c r="D9" s="429">
        <v>192053</v>
      </c>
      <c r="E9" s="429">
        <v>175450</v>
      </c>
      <c r="F9" s="61">
        <f t="shared" si="0"/>
        <v>-16603</v>
      </c>
      <c r="G9" s="59">
        <f t="shared" si="1"/>
        <v>-8.6450094505162642</v>
      </c>
      <c r="H9" s="430" t="s">
        <v>593</v>
      </c>
    </row>
    <row r="10" spans="1:8" s="56" customFormat="1" ht="18" customHeight="1">
      <c r="A10" s="41"/>
      <c r="B10" s="42"/>
      <c r="C10" s="298" t="s">
        <v>2316</v>
      </c>
      <c r="D10" s="429">
        <v>144200</v>
      </c>
      <c r="E10" s="429">
        <v>135534</v>
      </c>
      <c r="F10" s="61">
        <f t="shared" si="0"/>
        <v>-8666</v>
      </c>
      <c r="G10" s="59">
        <f t="shared" si="1"/>
        <v>-6.0097087378640781</v>
      </c>
      <c r="H10" s="43" t="s">
        <v>177</v>
      </c>
    </row>
    <row r="11" spans="1:8" s="56" customFormat="1" ht="18" customHeight="1">
      <c r="A11" s="41"/>
      <c r="B11" s="42"/>
      <c r="C11" s="298" t="s">
        <v>1113</v>
      </c>
      <c r="D11" s="638">
        <v>98600</v>
      </c>
      <c r="E11" s="638">
        <v>98181</v>
      </c>
      <c r="F11" s="61">
        <f t="shared" si="0"/>
        <v>-419</v>
      </c>
      <c r="G11" s="59">
        <f t="shared" si="1"/>
        <v>-0.42494929006085191</v>
      </c>
      <c r="H11" s="430" t="s">
        <v>542</v>
      </c>
    </row>
    <row r="12" spans="1:8" s="56" customFormat="1" ht="18" customHeight="1">
      <c r="A12" s="41"/>
      <c r="B12" s="42"/>
      <c r="C12" s="298" t="s">
        <v>1114</v>
      </c>
      <c r="D12" s="638">
        <v>6500</v>
      </c>
      <c r="E12" s="638">
        <v>6300</v>
      </c>
      <c r="F12" s="61">
        <f t="shared" si="0"/>
        <v>-200</v>
      </c>
      <c r="G12" s="59">
        <f t="shared" si="1"/>
        <v>-3.0769230769230771</v>
      </c>
      <c r="H12" s="430" t="s">
        <v>814</v>
      </c>
    </row>
    <row r="13" spans="1:8" s="56" customFormat="1" ht="18.75" customHeight="1">
      <c r="A13" s="41"/>
      <c r="B13" s="297" t="s">
        <v>548</v>
      </c>
      <c r="C13" s="312" t="s">
        <v>7</v>
      </c>
      <c r="D13" s="648">
        <f>SUM(D14:D16)</f>
        <v>17660</v>
      </c>
      <c r="E13" s="648">
        <f>SUM(E14:E16)</f>
        <v>14354</v>
      </c>
      <c r="F13" s="57">
        <f t="shared" si="0"/>
        <v>-3306</v>
      </c>
      <c r="G13" s="58">
        <f t="shared" ref="G13:G75" si="2">(F13/D13)*100</f>
        <v>-18.720271800679502</v>
      </c>
      <c r="H13" s="43"/>
    </row>
    <row r="14" spans="1:8" s="56" customFormat="1" ht="18.75" customHeight="1">
      <c r="A14" s="41"/>
      <c r="B14" s="42" t="s">
        <v>443</v>
      </c>
      <c r="C14" s="323" t="s">
        <v>444</v>
      </c>
      <c r="D14" s="638">
        <v>3600</v>
      </c>
      <c r="E14" s="638">
        <v>952</v>
      </c>
      <c r="F14" s="61">
        <f t="shared" si="0"/>
        <v>-2648</v>
      </c>
      <c r="G14" s="59">
        <f t="shared" si="2"/>
        <v>-73.555555555555557</v>
      </c>
      <c r="H14" s="430" t="s">
        <v>445</v>
      </c>
    </row>
    <row r="15" spans="1:8" s="56" customFormat="1" ht="18.75" customHeight="1">
      <c r="A15" s="41"/>
      <c r="B15" s="42"/>
      <c r="C15" s="323" t="s">
        <v>446</v>
      </c>
      <c r="D15" s="638">
        <v>11400</v>
      </c>
      <c r="E15" s="638">
        <v>11400</v>
      </c>
      <c r="F15" s="61">
        <f t="shared" si="0"/>
        <v>0</v>
      </c>
      <c r="G15" s="59">
        <f t="shared" si="2"/>
        <v>0</v>
      </c>
      <c r="H15" s="430" t="s">
        <v>79</v>
      </c>
    </row>
    <row r="16" spans="1:8" s="56" customFormat="1" ht="18.75" customHeight="1">
      <c r="A16" s="41"/>
      <c r="B16" s="42"/>
      <c r="C16" s="323" t="s">
        <v>447</v>
      </c>
      <c r="D16" s="638">
        <v>2660</v>
      </c>
      <c r="E16" s="638">
        <v>2002</v>
      </c>
      <c r="F16" s="61">
        <f t="shared" si="0"/>
        <v>-658</v>
      </c>
      <c r="G16" s="59">
        <f t="shared" si="2"/>
        <v>-24.736842105263158</v>
      </c>
      <c r="H16" s="430" t="s">
        <v>2326</v>
      </c>
    </row>
    <row r="17" spans="1:8" s="56" customFormat="1" ht="18.75" customHeight="1">
      <c r="A17" s="41"/>
      <c r="B17" s="311" t="s">
        <v>559</v>
      </c>
      <c r="C17" s="312" t="s">
        <v>7</v>
      </c>
      <c r="D17" s="648">
        <f>SUM(D18:D24)</f>
        <v>88848</v>
      </c>
      <c r="E17" s="648">
        <f>SUM(E18:E24)</f>
        <v>65922</v>
      </c>
      <c r="F17" s="57">
        <f t="shared" si="0"/>
        <v>-22926</v>
      </c>
      <c r="G17" s="58">
        <f t="shared" si="2"/>
        <v>-25.803619665045925</v>
      </c>
      <c r="H17" s="60"/>
    </row>
    <row r="18" spans="1:8" s="56" customFormat="1" ht="18.75" customHeight="1">
      <c r="A18" s="41"/>
      <c r="B18" s="42" t="s">
        <v>448</v>
      </c>
      <c r="C18" s="323" t="s">
        <v>449</v>
      </c>
      <c r="D18" s="638">
        <v>8700</v>
      </c>
      <c r="E18" s="638">
        <v>867</v>
      </c>
      <c r="F18" s="61">
        <f t="shared" si="0"/>
        <v>-7833</v>
      </c>
      <c r="G18" s="59">
        <f t="shared" si="2"/>
        <v>-90.034482758620697</v>
      </c>
      <c r="H18" s="335" t="s">
        <v>771</v>
      </c>
    </row>
    <row r="19" spans="1:8" s="56" customFormat="1" ht="62.25" customHeight="1">
      <c r="A19" s="41"/>
      <c r="B19" s="42"/>
      <c r="C19" s="336" t="s">
        <v>450</v>
      </c>
      <c r="D19" s="638">
        <v>30248</v>
      </c>
      <c r="E19" s="638">
        <v>26466</v>
      </c>
      <c r="F19" s="61">
        <f t="shared" si="0"/>
        <v>-3782</v>
      </c>
      <c r="G19" s="59">
        <f t="shared" si="2"/>
        <v>-12.503306003702724</v>
      </c>
      <c r="H19" s="431" t="s">
        <v>2327</v>
      </c>
    </row>
    <row r="20" spans="1:8" s="56" customFormat="1" ht="19.5" customHeight="1">
      <c r="A20" s="41"/>
      <c r="B20" s="42"/>
      <c r="C20" s="323" t="s">
        <v>451</v>
      </c>
      <c r="D20" s="638">
        <v>22440</v>
      </c>
      <c r="E20" s="638">
        <v>18809</v>
      </c>
      <c r="F20" s="61">
        <f t="shared" si="0"/>
        <v>-3631</v>
      </c>
      <c r="G20" s="59">
        <f t="shared" si="2"/>
        <v>-16.180926916221033</v>
      </c>
      <c r="H20" s="335" t="s">
        <v>889</v>
      </c>
    </row>
    <row r="21" spans="1:8" s="56" customFormat="1" ht="27.75" customHeight="1">
      <c r="A21" s="41"/>
      <c r="B21" s="42"/>
      <c r="C21" s="323" t="s">
        <v>452</v>
      </c>
      <c r="D21" s="638">
        <v>14660</v>
      </c>
      <c r="E21" s="638">
        <v>12088</v>
      </c>
      <c r="F21" s="61">
        <f t="shared" si="0"/>
        <v>-2572</v>
      </c>
      <c r="G21" s="59">
        <f t="shared" si="2"/>
        <v>-17.544338335607094</v>
      </c>
      <c r="H21" s="432" t="s">
        <v>1171</v>
      </c>
    </row>
    <row r="22" spans="1:8" s="56" customFormat="1" ht="19.5" customHeight="1">
      <c r="A22" s="41"/>
      <c r="B22" s="42"/>
      <c r="C22" s="323" t="s">
        <v>453</v>
      </c>
      <c r="D22" s="638">
        <v>7980</v>
      </c>
      <c r="E22" s="638">
        <v>3996</v>
      </c>
      <c r="F22" s="61">
        <f t="shared" si="0"/>
        <v>-3984</v>
      </c>
      <c r="G22" s="59">
        <f t="shared" si="2"/>
        <v>-49.924812030075188</v>
      </c>
      <c r="H22" s="335" t="s">
        <v>815</v>
      </c>
    </row>
    <row r="23" spans="1:8" s="56" customFormat="1" ht="19.5" customHeight="1">
      <c r="A23" s="41"/>
      <c r="B23" s="42"/>
      <c r="C23" s="311" t="s">
        <v>766</v>
      </c>
      <c r="D23" s="638">
        <v>1800</v>
      </c>
      <c r="E23" s="638">
        <v>848</v>
      </c>
      <c r="F23" s="115">
        <f t="shared" si="0"/>
        <v>-952</v>
      </c>
      <c r="G23" s="116">
        <f t="shared" si="2"/>
        <v>-52.888888888888886</v>
      </c>
      <c r="H23" s="414" t="s">
        <v>768</v>
      </c>
    </row>
    <row r="24" spans="1:8" s="56" customFormat="1" ht="19.5" customHeight="1">
      <c r="A24" s="319"/>
      <c r="B24" s="324"/>
      <c r="C24" s="323" t="s">
        <v>767</v>
      </c>
      <c r="D24" s="638">
        <v>3020</v>
      </c>
      <c r="E24" s="638">
        <v>2848</v>
      </c>
      <c r="F24" s="61">
        <f t="shared" si="0"/>
        <v>-172</v>
      </c>
      <c r="G24" s="59">
        <f t="shared" si="2"/>
        <v>-5.6953642384105958</v>
      </c>
      <c r="H24" s="335" t="s">
        <v>2328</v>
      </c>
    </row>
    <row r="25" spans="1:8" s="56" customFormat="1" ht="19.5" customHeight="1">
      <c r="A25" s="41" t="s">
        <v>21</v>
      </c>
      <c r="B25" s="1336" t="s">
        <v>7</v>
      </c>
      <c r="C25" s="1336"/>
      <c r="D25" s="650">
        <f>D26</f>
        <v>43350</v>
      </c>
      <c r="E25" s="650">
        <f>E26</f>
        <v>42164</v>
      </c>
      <c r="F25" s="387">
        <f t="shared" si="0"/>
        <v>-1186</v>
      </c>
      <c r="G25" s="388">
        <f t="shared" si="2"/>
        <v>-2.7358708189158016</v>
      </c>
      <c r="H25" s="416"/>
    </row>
    <row r="26" spans="1:8" s="56" customFormat="1" ht="19.5" customHeight="1">
      <c r="A26" s="41" t="s">
        <v>23</v>
      </c>
      <c r="B26" s="311" t="s">
        <v>562</v>
      </c>
      <c r="C26" s="312" t="s">
        <v>7</v>
      </c>
      <c r="D26" s="651">
        <f>SUM(D27:D30)</f>
        <v>43350</v>
      </c>
      <c r="E26" s="651">
        <f>SUM(E27:E30)</f>
        <v>42164</v>
      </c>
      <c r="F26" s="57">
        <f>E26-D26</f>
        <v>-1186</v>
      </c>
      <c r="G26" s="58">
        <f t="shared" si="2"/>
        <v>-2.7358708189158016</v>
      </c>
      <c r="H26" s="43"/>
    </row>
    <row r="27" spans="1:8" s="56" customFormat="1" ht="19.5" customHeight="1">
      <c r="A27" s="398" t="s">
        <v>591</v>
      </c>
      <c r="B27" s="350" t="s">
        <v>592</v>
      </c>
      <c r="C27" s="311" t="s">
        <v>769</v>
      </c>
      <c r="D27" s="1014">
        <v>0</v>
      </c>
      <c r="E27" s="1014">
        <v>0</v>
      </c>
      <c r="F27" s="115">
        <f t="shared" si="0"/>
        <v>0</v>
      </c>
      <c r="G27" s="116">
        <v>0</v>
      </c>
      <c r="H27" s="160"/>
    </row>
    <row r="28" spans="1:8" s="56" customFormat="1" ht="19.5" customHeight="1">
      <c r="A28" s="398"/>
      <c r="B28" s="350"/>
      <c r="C28" s="349" t="s">
        <v>430</v>
      </c>
      <c r="D28" s="1014">
        <v>5700</v>
      </c>
      <c r="E28" s="1014">
        <v>5286</v>
      </c>
      <c r="F28" s="115">
        <f t="shared" si="0"/>
        <v>-414</v>
      </c>
      <c r="G28" s="116">
        <f t="shared" si="2"/>
        <v>-7.2631578947368425</v>
      </c>
      <c r="H28" s="45" t="s">
        <v>2329</v>
      </c>
    </row>
    <row r="29" spans="1:8" s="56" customFormat="1" ht="41.25" customHeight="1">
      <c r="A29" s="41"/>
      <c r="B29" s="42"/>
      <c r="C29" s="343" t="s">
        <v>97</v>
      </c>
      <c r="D29" s="1015">
        <v>17650</v>
      </c>
      <c r="E29" s="1015">
        <v>16878</v>
      </c>
      <c r="F29" s="61">
        <f t="shared" si="0"/>
        <v>-772</v>
      </c>
      <c r="G29" s="59">
        <f t="shared" si="2"/>
        <v>-4.3739376770538243</v>
      </c>
      <c r="H29" s="430" t="s">
        <v>2726</v>
      </c>
    </row>
    <row r="30" spans="1:8" s="56" customFormat="1" ht="19.5" customHeight="1">
      <c r="A30" s="319"/>
      <c r="B30" s="324"/>
      <c r="C30" s="343" t="s">
        <v>454</v>
      </c>
      <c r="D30" s="1014">
        <v>20000</v>
      </c>
      <c r="E30" s="1014">
        <v>20000</v>
      </c>
      <c r="F30" s="474">
        <f>E30-D30</f>
        <v>0</v>
      </c>
      <c r="G30" s="475">
        <f>(F30/D30)*100</f>
        <v>0</v>
      </c>
      <c r="H30" s="430" t="s">
        <v>2330</v>
      </c>
    </row>
    <row r="31" spans="1:8" s="56" customFormat="1" ht="19.5" customHeight="1">
      <c r="A31" s="41" t="s">
        <v>140</v>
      </c>
      <c r="B31" s="1346" t="s">
        <v>7</v>
      </c>
      <c r="C31" s="1347"/>
      <c r="D31" s="650">
        <f>D32+D51</f>
        <v>503763</v>
      </c>
      <c r="E31" s="650">
        <f>E32+E51</f>
        <v>474293</v>
      </c>
      <c r="F31" s="387">
        <f t="shared" si="0"/>
        <v>-29470</v>
      </c>
      <c r="G31" s="388">
        <f t="shared" si="2"/>
        <v>-5.8499731024311039</v>
      </c>
      <c r="H31" s="44"/>
    </row>
    <row r="32" spans="1:8" s="56" customFormat="1" ht="19.5" customHeight="1">
      <c r="A32" s="41" t="s">
        <v>155</v>
      </c>
      <c r="B32" s="311" t="s">
        <v>455</v>
      </c>
      <c r="C32" s="344" t="s">
        <v>7</v>
      </c>
      <c r="D32" s="651">
        <f>SUM(D33:D50)</f>
        <v>334081</v>
      </c>
      <c r="E32" s="651">
        <f>SUM(E33:E50)</f>
        <v>310945</v>
      </c>
      <c r="F32" s="57">
        <f t="shared" si="0"/>
        <v>-23136</v>
      </c>
      <c r="G32" s="58">
        <f t="shared" si="2"/>
        <v>-6.9252666269557377</v>
      </c>
      <c r="H32" s="43"/>
    </row>
    <row r="33" spans="1:8" s="56" customFormat="1" ht="19.5" customHeight="1">
      <c r="A33" s="41"/>
      <c r="B33" s="42" t="s">
        <v>140</v>
      </c>
      <c r="C33" s="343" t="s">
        <v>765</v>
      </c>
      <c r="D33" s="1014">
        <v>490</v>
      </c>
      <c r="E33" s="1014">
        <v>84</v>
      </c>
      <c r="F33" s="61">
        <f t="shared" si="0"/>
        <v>-406</v>
      </c>
      <c r="G33" s="59">
        <f t="shared" si="2"/>
        <v>-82.857142857142861</v>
      </c>
      <c r="H33" s="335" t="s">
        <v>891</v>
      </c>
    </row>
    <row r="34" spans="1:8" s="56" customFormat="1" ht="19.5" customHeight="1">
      <c r="A34" s="41"/>
      <c r="B34" s="42" t="s">
        <v>456</v>
      </c>
      <c r="C34" s="343" t="s">
        <v>457</v>
      </c>
      <c r="D34" s="1014">
        <v>590</v>
      </c>
      <c r="E34" s="1014">
        <v>459</v>
      </c>
      <c r="F34" s="61">
        <f t="shared" si="0"/>
        <v>-131</v>
      </c>
      <c r="G34" s="59">
        <f t="shared" si="2"/>
        <v>-22.203389830508474</v>
      </c>
      <c r="H34" s="335" t="s">
        <v>2703</v>
      </c>
    </row>
    <row r="35" spans="1:8" s="56" customFormat="1" ht="27.75" customHeight="1">
      <c r="A35" s="41"/>
      <c r="B35" s="42"/>
      <c r="C35" s="343" t="s">
        <v>458</v>
      </c>
      <c r="D35" s="1014">
        <v>8785</v>
      </c>
      <c r="E35" s="1014">
        <v>7903</v>
      </c>
      <c r="F35" s="61">
        <f t="shared" si="0"/>
        <v>-882</v>
      </c>
      <c r="G35" s="59">
        <f t="shared" si="2"/>
        <v>-10.039840637450199</v>
      </c>
      <c r="H35" s="335" t="s">
        <v>2331</v>
      </c>
    </row>
    <row r="36" spans="1:8" s="56" customFormat="1" ht="27.75" customHeight="1">
      <c r="A36" s="41"/>
      <c r="B36" s="42"/>
      <c r="C36" s="343" t="s">
        <v>459</v>
      </c>
      <c r="D36" s="1014">
        <v>2365</v>
      </c>
      <c r="E36" s="1014">
        <v>2230</v>
      </c>
      <c r="F36" s="61">
        <f t="shared" si="0"/>
        <v>-135</v>
      </c>
      <c r="G36" s="59">
        <f t="shared" si="2"/>
        <v>-5.7082452431289639</v>
      </c>
      <c r="H36" s="335" t="s">
        <v>2351</v>
      </c>
    </row>
    <row r="37" spans="1:8" s="56" customFormat="1" ht="34.5" customHeight="1">
      <c r="A37" s="41"/>
      <c r="B37" s="42"/>
      <c r="C37" s="343" t="s">
        <v>467</v>
      </c>
      <c r="D37" s="1014">
        <v>12299</v>
      </c>
      <c r="E37" s="1014">
        <v>9195</v>
      </c>
      <c r="F37" s="61">
        <f t="shared" si="0"/>
        <v>-3104</v>
      </c>
      <c r="G37" s="59">
        <f t="shared" si="2"/>
        <v>-25.237824213350677</v>
      </c>
      <c r="H37" s="335" t="s">
        <v>2713</v>
      </c>
    </row>
    <row r="38" spans="1:8" s="56" customFormat="1" ht="31.5" customHeight="1">
      <c r="A38" s="41"/>
      <c r="B38" s="42"/>
      <c r="C38" s="343" t="s">
        <v>543</v>
      </c>
      <c r="D38" s="1014">
        <v>23590</v>
      </c>
      <c r="E38" s="1014">
        <v>19890</v>
      </c>
      <c r="F38" s="61">
        <f t="shared" si="0"/>
        <v>-3700</v>
      </c>
      <c r="G38" s="59">
        <f t="shared" si="2"/>
        <v>-15.684612123781264</v>
      </c>
      <c r="H38" s="335" t="s">
        <v>1172</v>
      </c>
    </row>
    <row r="39" spans="1:8" s="56" customFormat="1" ht="51.75" customHeight="1">
      <c r="A39" s="41"/>
      <c r="B39" s="42"/>
      <c r="C39" s="348" t="s">
        <v>1115</v>
      </c>
      <c r="D39" s="1014">
        <v>23508</v>
      </c>
      <c r="E39" s="1014">
        <v>20839</v>
      </c>
      <c r="F39" s="61">
        <f t="shared" ref="F39:F76" si="3">E39-D39</f>
        <v>-2669</v>
      </c>
      <c r="G39" s="59">
        <f t="shared" si="2"/>
        <v>-11.353581759401054</v>
      </c>
      <c r="H39" s="335" t="s">
        <v>2352</v>
      </c>
    </row>
    <row r="40" spans="1:8" s="56" customFormat="1" ht="46.5" customHeight="1">
      <c r="A40" s="41"/>
      <c r="B40" s="42"/>
      <c r="C40" s="343" t="s">
        <v>460</v>
      </c>
      <c r="D40" s="1014">
        <v>24900</v>
      </c>
      <c r="E40" s="1014">
        <v>22843</v>
      </c>
      <c r="F40" s="61">
        <f t="shared" si="3"/>
        <v>-2057</v>
      </c>
      <c r="G40" s="59">
        <f t="shared" si="2"/>
        <v>-8.261044176706827</v>
      </c>
      <c r="H40" s="335" t="s">
        <v>2332</v>
      </c>
    </row>
    <row r="41" spans="1:8" s="56" customFormat="1" ht="24" customHeight="1">
      <c r="A41" s="319"/>
      <c r="B41" s="324"/>
      <c r="C41" s="1024" t="s">
        <v>1116</v>
      </c>
      <c r="D41" s="1014">
        <v>0</v>
      </c>
      <c r="E41" s="1014">
        <v>0</v>
      </c>
      <c r="F41" s="61">
        <f t="shared" si="3"/>
        <v>0</v>
      </c>
      <c r="G41" s="59">
        <v>0</v>
      </c>
      <c r="H41" s="335" t="s">
        <v>2353</v>
      </c>
    </row>
    <row r="42" spans="1:8" s="56" customFormat="1" ht="51" customHeight="1">
      <c r="A42" s="477" t="s">
        <v>820</v>
      </c>
      <c r="B42" s="478" t="s">
        <v>819</v>
      </c>
      <c r="C42" s="342" t="s">
        <v>461</v>
      </c>
      <c r="D42" s="1016">
        <v>12230</v>
      </c>
      <c r="E42" s="1016">
        <v>10097</v>
      </c>
      <c r="F42" s="474">
        <f t="shared" si="3"/>
        <v>-2133</v>
      </c>
      <c r="G42" s="475">
        <f t="shared" si="2"/>
        <v>-17.440719542109566</v>
      </c>
      <c r="H42" s="419" t="s">
        <v>2333</v>
      </c>
    </row>
    <row r="43" spans="1:8" s="56" customFormat="1" ht="19.5" customHeight="1">
      <c r="A43" s="41"/>
      <c r="B43" s="42"/>
      <c r="C43" s="345" t="s">
        <v>468</v>
      </c>
      <c r="D43" s="1016">
        <v>4834</v>
      </c>
      <c r="E43" s="1016">
        <v>3691</v>
      </c>
      <c r="F43" s="61">
        <f t="shared" si="3"/>
        <v>-1143</v>
      </c>
      <c r="G43" s="59">
        <f t="shared" si="2"/>
        <v>-23.645014480761276</v>
      </c>
      <c r="H43" s="335" t="s">
        <v>2334</v>
      </c>
    </row>
    <row r="44" spans="1:8" s="56" customFormat="1" ht="31.5" customHeight="1">
      <c r="A44" s="477"/>
      <c r="B44" s="478"/>
      <c r="C44" s="342" t="s">
        <v>817</v>
      </c>
      <c r="D44" s="1014">
        <v>14260</v>
      </c>
      <c r="E44" s="1014">
        <v>14213</v>
      </c>
      <c r="F44" s="474">
        <f t="shared" si="3"/>
        <v>-47</v>
      </c>
      <c r="G44" s="475">
        <f t="shared" si="2"/>
        <v>-0.32959326788218796</v>
      </c>
      <c r="H44" s="419" t="s">
        <v>2335</v>
      </c>
    </row>
    <row r="45" spans="1:8" s="56" customFormat="1" ht="39.75" customHeight="1">
      <c r="A45" s="41"/>
      <c r="B45" s="504"/>
      <c r="C45" s="342" t="s">
        <v>462</v>
      </c>
      <c r="D45" s="1016">
        <v>25636</v>
      </c>
      <c r="E45" s="1016">
        <v>20063</v>
      </c>
      <c r="F45" s="61">
        <f t="shared" si="3"/>
        <v>-5573</v>
      </c>
      <c r="G45" s="59">
        <f t="shared" si="2"/>
        <v>-21.738960836323919</v>
      </c>
      <c r="H45" s="419" t="s">
        <v>2354</v>
      </c>
    </row>
    <row r="46" spans="1:8" s="56" customFormat="1" ht="21" customHeight="1">
      <c r="A46" s="41"/>
      <c r="B46" s="504"/>
      <c r="C46" s="347" t="s">
        <v>544</v>
      </c>
      <c r="D46" s="1016">
        <v>25200</v>
      </c>
      <c r="E46" s="1016">
        <v>25146</v>
      </c>
      <c r="F46" s="61">
        <f t="shared" si="3"/>
        <v>-54</v>
      </c>
      <c r="G46" s="59">
        <f t="shared" si="2"/>
        <v>-0.2142857142857143</v>
      </c>
      <c r="H46" s="419" t="s">
        <v>595</v>
      </c>
    </row>
    <row r="47" spans="1:8" s="56" customFormat="1" ht="21" customHeight="1">
      <c r="A47" s="41"/>
      <c r="B47" s="504"/>
      <c r="C47" s="346" t="s">
        <v>469</v>
      </c>
      <c r="D47" s="1014">
        <v>147394</v>
      </c>
      <c r="E47" s="1014">
        <v>146292</v>
      </c>
      <c r="F47" s="61">
        <f t="shared" si="3"/>
        <v>-1102</v>
      </c>
      <c r="G47" s="59">
        <f t="shared" si="2"/>
        <v>-0.74765594257568146</v>
      </c>
      <c r="H47" s="335" t="s">
        <v>2339</v>
      </c>
    </row>
    <row r="48" spans="1:8" s="56" customFormat="1" ht="21" customHeight="1">
      <c r="A48" s="41"/>
      <c r="B48" s="504"/>
      <c r="C48" s="346" t="s">
        <v>816</v>
      </c>
      <c r="D48" s="1014">
        <v>0</v>
      </c>
      <c r="E48" s="1014">
        <v>0</v>
      </c>
      <c r="F48" s="61">
        <f t="shared" si="3"/>
        <v>0</v>
      </c>
      <c r="G48" s="59">
        <v>0</v>
      </c>
      <c r="H48" s="335"/>
    </row>
    <row r="49" spans="1:8" s="56" customFormat="1" ht="26.25" customHeight="1">
      <c r="A49" s="41"/>
      <c r="B49" s="504"/>
      <c r="C49" s="346" t="s">
        <v>1117</v>
      </c>
      <c r="D49" s="1014">
        <v>2000</v>
      </c>
      <c r="E49" s="1014">
        <v>2000</v>
      </c>
      <c r="F49" s="61">
        <f t="shared" si="3"/>
        <v>0</v>
      </c>
      <c r="G49" s="59">
        <f t="shared" si="2"/>
        <v>0</v>
      </c>
      <c r="H49" s="335" t="s">
        <v>2347</v>
      </c>
    </row>
    <row r="50" spans="1:8" s="56" customFormat="1" ht="21" customHeight="1">
      <c r="A50" s="41"/>
      <c r="B50" s="505"/>
      <c r="C50" s="348" t="s">
        <v>466</v>
      </c>
      <c r="D50" s="1017">
        <v>6000</v>
      </c>
      <c r="E50" s="1014">
        <v>6000</v>
      </c>
      <c r="F50" s="61">
        <f t="shared" si="3"/>
        <v>0</v>
      </c>
      <c r="G50" s="59">
        <f t="shared" si="2"/>
        <v>0</v>
      </c>
      <c r="H50" s="335" t="s">
        <v>2336</v>
      </c>
    </row>
    <row r="51" spans="1:8" s="56" customFormat="1" ht="21" customHeight="1">
      <c r="A51" s="41"/>
      <c r="B51" s="42" t="s">
        <v>33</v>
      </c>
      <c r="C51" s="421" t="s">
        <v>7</v>
      </c>
      <c r="D51" s="652">
        <f>SUM(D52:D64)</f>
        <v>169682</v>
      </c>
      <c r="E51" s="652">
        <f>SUM(E52:E64)</f>
        <v>163348</v>
      </c>
      <c r="F51" s="422">
        <f t="shared" si="3"/>
        <v>-6334</v>
      </c>
      <c r="G51" s="423">
        <f t="shared" ref="G51:G64" si="4">(F51/D51)*100</f>
        <v>-3.7328650063059134</v>
      </c>
      <c r="H51" s="418"/>
    </row>
    <row r="52" spans="1:8" s="56" customFormat="1" ht="21" customHeight="1">
      <c r="A52" s="41"/>
      <c r="B52" s="42" t="s">
        <v>140</v>
      </c>
      <c r="C52" s="1018" t="s">
        <v>1118</v>
      </c>
      <c r="D52" s="1014">
        <v>41200</v>
      </c>
      <c r="E52" s="1014">
        <v>36100</v>
      </c>
      <c r="F52" s="61">
        <f t="shared" si="3"/>
        <v>-5100</v>
      </c>
      <c r="G52" s="59">
        <f t="shared" si="4"/>
        <v>-12.378640776699029</v>
      </c>
      <c r="H52" s="45" t="s">
        <v>74</v>
      </c>
    </row>
    <row r="53" spans="1:8" s="56" customFormat="1" ht="26.25" customHeight="1">
      <c r="A53" s="41"/>
      <c r="B53" s="42" t="s">
        <v>99</v>
      </c>
      <c r="C53" s="1019" t="s">
        <v>2317</v>
      </c>
      <c r="D53" s="1014">
        <v>5120</v>
      </c>
      <c r="E53" s="1014">
        <v>5013</v>
      </c>
      <c r="F53" s="61">
        <f t="shared" si="3"/>
        <v>-107</v>
      </c>
      <c r="G53" s="59">
        <f t="shared" si="4"/>
        <v>-2.08984375</v>
      </c>
      <c r="H53" s="45" t="s">
        <v>2343</v>
      </c>
    </row>
    <row r="54" spans="1:8" s="56" customFormat="1" ht="21" customHeight="1">
      <c r="A54" s="41"/>
      <c r="B54" s="64"/>
      <c r="C54" s="1018" t="s">
        <v>1119</v>
      </c>
      <c r="D54" s="1014">
        <v>5000</v>
      </c>
      <c r="E54" s="1014">
        <v>5000</v>
      </c>
      <c r="F54" s="61">
        <f t="shared" si="3"/>
        <v>0</v>
      </c>
      <c r="G54" s="59">
        <f t="shared" si="4"/>
        <v>0</v>
      </c>
      <c r="H54" s="45" t="s">
        <v>2337</v>
      </c>
    </row>
    <row r="55" spans="1:8" s="56" customFormat="1" ht="25.5" customHeight="1">
      <c r="A55" s="41"/>
      <c r="B55" s="64"/>
      <c r="C55" s="1018" t="s">
        <v>2318</v>
      </c>
      <c r="D55" s="1014">
        <v>11200</v>
      </c>
      <c r="E55" s="1014">
        <v>10391</v>
      </c>
      <c r="F55" s="61">
        <f t="shared" si="3"/>
        <v>-809</v>
      </c>
      <c r="G55" s="59">
        <f t="shared" si="4"/>
        <v>-7.2232142857142856</v>
      </c>
      <c r="H55" s="45" t="s">
        <v>2338</v>
      </c>
    </row>
    <row r="56" spans="1:8" s="56" customFormat="1" ht="21" customHeight="1">
      <c r="A56" s="41"/>
      <c r="B56" s="64"/>
      <c r="C56" s="1018" t="s">
        <v>1120</v>
      </c>
      <c r="D56" s="1014">
        <v>12532</v>
      </c>
      <c r="E56" s="1014">
        <v>12512</v>
      </c>
      <c r="F56" s="61">
        <f t="shared" si="3"/>
        <v>-20</v>
      </c>
      <c r="G56" s="59">
        <f t="shared" si="4"/>
        <v>-0.15959144589849983</v>
      </c>
      <c r="H56" s="335" t="s">
        <v>1173</v>
      </c>
    </row>
    <row r="57" spans="1:8" s="56" customFormat="1" ht="21" customHeight="1">
      <c r="A57" s="41"/>
      <c r="B57" s="64"/>
      <c r="C57" s="1018" t="s">
        <v>1121</v>
      </c>
      <c r="D57" s="1014">
        <v>15824</v>
      </c>
      <c r="E57" s="1014">
        <v>15821</v>
      </c>
      <c r="F57" s="61">
        <f t="shared" si="3"/>
        <v>-3</v>
      </c>
      <c r="G57" s="59">
        <v>0</v>
      </c>
      <c r="H57" s="335" t="s">
        <v>2340</v>
      </c>
    </row>
    <row r="58" spans="1:8" s="56" customFormat="1" ht="21" customHeight="1">
      <c r="A58" s="41"/>
      <c r="B58" s="64"/>
      <c r="C58" s="1018" t="s">
        <v>2319</v>
      </c>
      <c r="D58" s="1014">
        <v>53000</v>
      </c>
      <c r="E58" s="1014">
        <v>52705</v>
      </c>
      <c r="F58" s="61">
        <f t="shared" si="3"/>
        <v>-295</v>
      </c>
      <c r="G58" s="59">
        <f t="shared" si="4"/>
        <v>-0.55660377358490565</v>
      </c>
      <c r="H58" s="335" t="s">
        <v>2341</v>
      </c>
    </row>
    <row r="59" spans="1:8" s="56" customFormat="1" ht="21" customHeight="1">
      <c r="A59" s="41"/>
      <c r="B59" s="64"/>
      <c r="C59" s="1018" t="s">
        <v>2320</v>
      </c>
      <c r="D59" s="1014">
        <v>2940</v>
      </c>
      <c r="E59" s="1014">
        <v>2940</v>
      </c>
      <c r="F59" s="61">
        <f t="shared" si="3"/>
        <v>0</v>
      </c>
      <c r="G59" s="59">
        <f t="shared" si="4"/>
        <v>0</v>
      </c>
      <c r="H59" s="335" t="s">
        <v>1174</v>
      </c>
    </row>
    <row r="60" spans="1:8" s="56" customFormat="1" ht="21" customHeight="1">
      <c r="A60" s="41"/>
      <c r="B60" s="64"/>
      <c r="C60" s="1018" t="s">
        <v>1122</v>
      </c>
      <c r="D60" s="1014">
        <v>6000</v>
      </c>
      <c r="E60" s="1014">
        <v>6000</v>
      </c>
      <c r="F60" s="61">
        <f t="shared" si="3"/>
        <v>0</v>
      </c>
      <c r="G60" s="59">
        <f t="shared" si="4"/>
        <v>0</v>
      </c>
      <c r="H60" s="335" t="s">
        <v>2342</v>
      </c>
    </row>
    <row r="61" spans="1:8" s="56" customFormat="1" ht="21" customHeight="1">
      <c r="A61" s="319"/>
      <c r="B61" s="610"/>
      <c r="C61" s="1019" t="s">
        <v>2321</v>
      </c>
      <c r="D61" s="1014">
        <v>3066</v>
      </c>
      <c r="E61" s="1014">
        <v>3066</v>
      </c>
      <c r="F61" s="61">
        <f t="shared" si="3"/>
        <v>0</v>
      </c>
      <c r="G61" s="59">
        <f t="shared" si="4"/>
        <v>0</v>
      </c>
      <c r="H61" s="335" t="s">
        <v>2344</v>
      </c>
    </row>
    <row r="62" spans="1:8" s="56" customFormat="1" ht="21" customHeight="1">
      <c r="A62" s="1328" t="s">
        <v>821</v>
      </c>
      <c r="B62" s="1331" t="s">
        <v>822</v>
      </c>
      <c r="C62" s="1019" t="s">
        <v>2322</v>
      </c>
      <c r="D62" s="1014">
        <v>800</v>
      </c>
      <c r="E62" s="1014">
        <v>800</v>
      </c>
      <c r="F62" s="61">
        <f t="shared" si="3"/>
        <v>0</v>
      </c>
      <c r="G62" s="59">
        <f t="shared" si="4"/>
        <v>0</v>
      </c>
      <c r="H62" s="335" t="s">
        <v>2345</v>
      </c>
    </row>
    <row r="63" spans="1:8" s="56" customFormat="1" ht="21" customHeight="1">
      <c r="A63" s="1329"/>
      <c r="B63" s="1332"/>
      <c r="C63" s="1019" t="s">
        <v>2323</v>
      </c>
      <c r="D63" s="1014">
        <v>5000</v>
      </c>
      <c r="E63" s="1014">
        <v>5000</v>
      </c>
      <c r="F63" s="433">
        <f t="shared" si="3"/>
        <v>0</v>
      </c>
      <c r="G63" s="434">
        <f t="shared" si="4"/>
        <v>0</v>
      </c>
      <c r="H63" s="419" t="s">
        <v>2346</v>
      </c>
    </row>
    <row r="64" spans="1:8" s="56" customFormat="1" ht="21" customHeight="1">
      <c r="A64" s="1330"/>
      <c r="B64" s="1333"/>
      <c r="C64" s="1019" t="s">
        <v>2324</v>
      </c>
      <c r="D64" s="1014">
        <v>8000</v>
      </c>
      <c r="E64" s="1014">
        <v>8000</v>
      </c>
      <c r="F64" s="61">
        <f t="shared" si="3"/>
        <v>0</v>
      </c>
      <c r="G64" s="59">
        <f t="shared" si="4"/>
        <v>0</v>
      </c>
      <c r="H64" s="419" t="s">
        <v>2348</v>
      </c>
    </row>
    <row r="65" spans="1:8" s="56" customFormat="1" ht="21" customHeight="1">
      <c r="A65" s="41" t="s">
        <v>34</v>
      </c>
      <c r="B65" s="1346" t="s">
        <v>7</v>
      </c>
      <c r="C65" s="1347"/>
      <c r="D65" s="650">
        <f>D66</f>
        <v>12298</v>
      </c>
      <c r="E65" s="650">
        <f>E66</f>
        <v>12057</v>
      </c>
      <c r="F65" s="387">
        <f t="shared" si="3"/>
        <v>-241</v>
      </c>
      <c r="G65" s="388">
        <f t="shared" si="2"/>
        <v>-1.9596682387380062</v>
      </c>
      <c r="H65" s="479"/>
    </row>
    <row r="66" spans="1:8" s="56" customFormat="1" ht="21" customHeight="1">
      <c r="A66" s="41" t="s">
        <v>158</v>
      </c>
      <c r="B66" s="297" t="s">
        <v>35</v>
      </c>
      <c r="C66" s="344" t="s">
        <v>7</v>
      </c>
      <c r="D66" s="651">
        <f>D67</f>
        <v>12298</v>
      </c>
      <c r="E66" s="651">
        <f>E67</f>
        <v>12057</v>
      </c>
      <c r="F66" s="57">
        <f t="shared" si="3"/>
        <v>-241</v>
      </c>
      <c r="G66" s="58">
        <f t="shared" si="2"/>
        <v>-1.9596682387380062</v>
      </c>
      <c r="H66" s="43"/>
    </row>
    <row r="67" spans="1:8" s="56" customFormat="1" ht="21" customHeight="1">
      <c r="A67" s="41"/>
      <c r="B67" s="42" t="s">
        <v>463</v>
      </c>
      <c r="C67" s="349" t="s">
        <v>464</v>
      </c>
      <c r="D67" s="1014">
        <v>12298</v>
      </c>
      <c r="E67" s="1014">
        <v>12057</v>
      </c>
      <c r="F67" s="115">
        <f t="shared" si="3"/>
        <v>-241</v>
      </c>
      <c r="G67" s="116">
        <f t="shared" si="2"/>
        <v>-1.9596682387380062</v>
      </c>
      <c r="H67" s="45" t="s">
        <v>818</v>
      </c>
    </row>
    <row r="68" spans="1:8" s="56" customFormat="1" ht="21" customHeight="1">
      <c r="A68" s="327" t="s">
        <v>36</v>
      </c>
      <c r="B68" s="1344" t="s">
        <v>7</v>
      </c>
      <c r="C68" s="1345"/>
      <c r="D68" s="653">
        <f>D69</f>
        <v>500</v>
      </c>
      <c r="E68" s="653">
        <f>E69</f>
        <v>2</v>
      </c>
      <c r="F68" s="62">
        <f t="shared" si="3"/>
        <v>-498</v>
      </c>
      <c r="G68" s="63">
        <f t="shared" si="2"/>
        <v>-99.6</v>
      </c>
      <c r="H68" s="43"/>
    </row>
    <row r="69" spans="1:8" s="56" customFormat="1" ht="21" customHeight="1">
      <c r="A69" s="41" t="s">
        <v>162</v>
      </c>
      <c r="B69" s="311" t="s">
        <v>36</v>
      </c>
      <c r="C69" s="344" t="s">
        <v>7</v>
      </c>
      <c r="D69" s="651">
        <f>D70</f>
        <v>500</v>
      </c>
      <c r="E69" s="651">
        <f>E70</f>
        <v>2</v>
      </c>
      <c r="F69" s="57">
        <f t="shared" si="3"/>
        <v>-498</v>
      </c>
      <c r="G69" s="58">
        <f t="shared" si="2"/>
        <v>-99.6</v>
      </c>
      <c r="H69" s="43"/>
    </row>
    <row r="70" spans="1:8" s="56" customFormat="1" ht="21" customHeight="1">
      <c r="A70" s="319"/>
      <c r="B70" s="324" t="s">
        <v>163</v>
      </c>
      <c r="C70" s="343" t="s">
        <v>465</v>
      </c>
      <c r="D70" s="1014">
        <v>500</v>
      </c>
      <c r="E70" s="1014">
        <v>2</v>
      </c>
      <c r="F70" s="61">
        <f t="shared" si="3"/>
        <v>-498</v>
      </c>
      <c r="G70" s="59">
        <f t="shared" si="2"/>
        <v>-99.6</v>
      </c>
      <c r="H70" s="335" t="s">
        <v>1175</v>
      </c>
    </row>
    <row r="71" spans="1:8" s="56" customFormat="1" ht="21" customHeight="1">
      <c r="A71" s="327" t="s">
        <v>563</v>
      </c>
      <c r="B71" s="1344" t="s">
        <v>7</v>
      </c>
      <c r="C71" s="1345"/>
      <c r="D71" s="650">
        <f>D72</f>
        <v>73408</v>
      </c>
      <c r="E71" s="650">
        <f>E72</f>
        <v>162425</v>
      </c>
      <c r="F71" s="62">
        <f t="shared" si="3"/>
        <v>89017</v>
      </c>
      <c r="G71" s="63">
        <f t="shared" si="2"/>
        <v>121.26335004359198</v>
      </c>
      <c r="H71" s="43"/>
    </row>
    <row r="72" spans="1:8" s="56" customFormat="1" ht="21" customHeight="1">
      <c r="A72" s="41" t="s">
        <v>2315</v>
      </c>
      <c r="B72" s="311" t="s">
        <v>563</v>
      </c>
      <c r="C72" s="344" t="s">
        <v>7</v>
      </c>
      <c r="D72" s="651">
        <f>SUM(D73:D77)</f>
        <v>73408</v>
      </c>
      <c r="E72" s="651">
        <f>SUM(E73:E77)</f>
        <v>162425</v>
      </c>
      <c r="F72" s="57">
        <f>E72-D72</f>
        <v>89017</v>
      </c>
      <c r="G72" s="58">
        <f t="shared" si="2"/>
        <v>121.26335004359198</v>
      </c>
      <c r="H72" s="43"/>
    </row>
    <row r="73" spans="1:8" s="56" customFormat="1" ht="21" customHeight="1">
      <c r="A73" s="41" t="s">
        <v>2314</v>
      </c>
      <c r="B73" s="350" t="s">
        <v>2245</v>
      </c>
      <c r="C73" s="349" t="s">
        <v>480</v>
      </c>
      <c r="D73" s="1015">
        <v>40840</v>
      </c>
      <c r="E73" s="1015">
        <v>118599</v>
      </c>
      <c r="F73" s="429">
        <f>E73-D73</f>
        <v>77759</v>
      </c>
      <c r="G73" s="59">
        <f t="shared" si="2"/>
        <v>190.39911851126348</v>
      </c>
      <c r="H73" s="160" t="s">
        <v>824</v>
      </c>
    </row>
    <row r="74" spans="1:8" s="56" customFormat="1" ht="21" customHeight="1">
      <c r="A74" s="41"/>
      <c r="B74" s="350" t="s">
        <v>167</v>
      </c>
      <c r="C74" s="349" t="s">
        <v>108</v>
      </c>
      <c r="D74" s="1014">
        <v>14052</v>
      </c>
      <c r="E74" s="1014">
        <v>14052</v>
      </c>
      <c r="F74" s="508">
        <f t="shared" si="3"/>
        <v>0</v>
      </c>
      <c r="G74" s="434">
        <f t="shared" si="2"/>
        <v>0</v>
      </c>
      <c r="H74" s="45" t="s">
        <v>2349</v>
      </c>
    </row>
    <row r="75" spans="1:8" ht="21" customHeight="1">
      <c r="A75" s="383"/>
      <c r="B75" s="384"/>
      <c r="C75" s="323" t="s">
        <v>823</v>
      </c>
      <c r="D75" s="1014">
        <v>13716</v>
      </c>
      <c r="E75" s="1020">
        <v>13716</v>
      </c>
      <c r="F75" s="429">
        <f t="shared" si="3"/>
        <v>0</v>
      </c>
      <c r="G75" s="59">
        <f t="shared" si="2"/>
        <v>0</v>
      </c>
      <c r="H75" s="430" t="s">
        <v>824</v>
      </c>
    </row>
    <row r="76" spans="1:8" ht="24" customHeight="1">
      <c r="A76" s="383"/>
      <c r="B76" s="597"/>
      <c r="C76" s="323" t="s">
        <v>565</v>
      </c>
      <c r="D76" s="1017">
        <v>4800</v>
      </c>
      <c r="E76" s="1020">
        <v>7692</v>
      </c>
      <c r="F76" s="429">
        <f t="shared" si="3"/>
        <v>2892</v>
      </c>
      <c r="G76" s="59">
        <v>100</v>
      </c>
      <c r="H76" s="430" t="s">
        <v>2350</v>
      </c>
    </row>
    <row r="77" spans="1:8" ht="21" customHeight="1" thickBot="1">
      <c r="A77" s="385"/>
      <c r="B77" s="386"/>
      <c r="C77" s="337" t="s">
        <v>890</v>
      </c>
      <c r="D77" s="1021">
        <v>0</v>
      </c>
      <c r="E77" s="1021">
        <v>8366</v>
      </c>
      <c r="F77" s="594">
        <f t="shared" ref="F77" si="5">E77-D77</f>
        <v>8366</v>
      </c>
      <c r="G77" s="595">
        <v>100</v>
      </c>
      <c r="H77" s="45" t="s">
        <v>2325</v>
      </c>
    </row>
    <row r="78" spans="1:8" ht="15" customHeight="1">
      <c r="H78" s="596"/>
    </row>
    <row r="79" spans="1:8" ht="15" customHeight="1">
      <c r="H79" s="621"/>
    </row>
    <row r="80" spans="1:8" ht="15" customHeight="1">
      <c r="H80" s="621"/>
    </row>
    <row r="81" spans="8:8" ht="15" customHeight="1">
      <c r="H81" s="1022"/>
    </row>
    <row r="82" spans="8:8" ht="15" customHeight="1">
      <c r="H82" s="1023"/>
    </row>
    <row r="83" spans="8:8" ht="15" customHeight="1">
      <c r="H83" s="1022"/>
    </row>
    <row r="84" spans="8:8" ht="15" customHeight="1">
      <c r="H84" s="1022"/>
    </row>
    <row r="85" spans="8:8" ht="15" customHeight="1">
      <c r="H85" s="621"/>
    </row>
    <row r="86" spans="8:8" ht="15" customHeight="1">
      <c r="H86" s="621"/>
    </row>
    <row r="87" spans="8:8" ht="15" customHeight="1">
      <c r="H87" s="621"/>
    </row>
    <row r="88" spans="8:8" ht="15" customHeight="1">
      <c r="H88" s="621"/>
    </row>
    <row r="89" spans="8:8" ht="15" customHeight="1">
      <c r="H89" s="621"/>
    </row>
    <row r="90" spans="8:8" ht="15" customHeight="1">
      <c r="H90" s="621"/>
    </row>
    <row r="91" spans="8:8" ht="15" customHeight="1">
      <c r="H91" s="621"/>
    </row>
    <row r="92" spans="8:8" ht="15" customHeight="1">
      <c r="H92" s="621"/>
    </row>
    <row r="93" spans="8:8" ht="15" customHeight="1">
      <c r="H93" s="621"/>
    </row>
    <row r="94" spans="8:8" ht="15" customHeight="1">
      <c r="H94" s="621"/>
    </row>
    <row r="95" spans="8:8" ht="15" customHeight="1">
      <c r="H95" s="621"/>
    </row>
    <row r="96" spans="8:8" ht="15" customHeight="1">
      <c r="H96" s="621"/>
    </row>
    <row r="97" spans="8:8" ht="15" customHeight="1">
      <c r="H97" s="621"/>
    </row>
    <row r="98" spans="8:8" ht="15" customHeight="1">
      <c r="H98" s="621"/>
    </row>
    <row r="99" spans="8:8" ht="15" customHeight="1">
      <c r="H99" s="621"/>
    </row>
    <row r="100" spans="8:8" ht="15" customHeight="1">
      <c r="H100" s="621"/>
    </row>
    <row r="101" spans="8:8" ht="15" customHeight="1">
      <c r="H101" s="621"/>
    </row>
    <row r="102" spans="8:8" ht="15" customHeight="1">
      <c r="H102" s="621"/>
    </row>
    <row r="103" spans="8:8" ht="15" customHeight="1">
      <c r="H103" s="621"/>
    </row>
    <row r="104" spans="8:8" ht="15" customHeight="1">
      <c r="H104" s="621"/>
    </row>
    <row r="105" spans="8:8" ht="15" customHeight="1">
      <c r="H105" s="621"/>
    </row>
    <row r="106" spans="8:8" ht="15" customHeight="1">
      <c r="H106" s="621"/>
    </row>
    <row r="107" spans="8:8" ht="15" customHeight="1">
      <c r="H107" s="621"/>
    </row>
    <row r="108" spans="8:8" ht="15" customHeight="1">
      <c r="H108" s="621"/>
    </row>
    <row r="109" spans="8:8" ht="15" customHeight="1">
      <c r="H109" s="621"/>
    </row>
    <row r="110" spans="8:8" ht="15" customHeight="1">
      <c r="H110" s="621"/>
    </row>
    <row r="111" spans="8:8" ht="15" customHeight="1">
      <c r="H111" s="621"/>
    </row>
    <row r="112" spans="8:8" ht="15" customHeight="1">
      <c r="H112" s="621"/>
    </row>
    <row r="113" spans="8:8" ht="15" customHeight="1">
      <c r="H113" s="621"/>
    </row>
    <row r="114" spans="8:8" ht="15" customHeight="1">
      <c r="H114" s="621"/>
    </row>
    <row r="115" spans="8:8" ht="15" customHeight="1">
      <c r="H115" s="621"/>
    </row>
    <row r="116" spans="8:8" ht="15" customHeight="1">
      <c r="H116" s="621"/>
    </row>
    <row r="117" spans="8:8" ht="15" customHeight="1">
      <c r="H117" s="621"/>
    </row>
    <row r="118" spans="8:8" ht="15" customHeight="1">
      <c r="H118" s="621"/>
    </row>
    <row r="119" spans="8:8" ht="15" customHeight="1">
      <c r="H119" s="621"/>
    </row>
    <row r="120" spans="8:8" ht="15" customHeight="1">
      <c r="H120" s="621"/>
    </row>
    <row r="121" spans="8:8" ht="15" customHeight="1">
      <c r="H121" s="621"/>
    </row>
    <row r="122" spans="8:8" ht="15" customHeight="1">
      <c r="H122" s="621"/>
    </row>
    <row r="123" spans="8:8" ht="15" customHeight="1">
      <c r="H123" s="621"/>
    </row>
    <row r="124" spans="8:8" ht="15" customHeight="1">
      <c r="H124" s="621"/>
    </row>
    <row r="125" spans="8:8" ht="15" customHeight="1">
      <c r="H125" s="621"/>
    </row>
    <row r="126" spans="8:8" ht="15" customHeight="1">
      <c r="H126" s="621"/>
    </row>
    <row r="127" spans="8:8" ht="15" customHeight="1">
      <c r="H127" s="621"/>
    </row>
    <row r="128" spans="8:8" ht="15" customHeight="1">
      <c r="H128" s="621"/>
    </row>
    <row r="129" spans="8:8" ht="15" customHeight="1">
      <c r="H129" s="621"/>
    </row>
    <row r="130" spans="8:8" ht="15" customHeight="1">
      <c r="H130" s="621"/>
    </row>
    <row r="131" spans="8:8" ht="15" customHeight="1">
      <c r="H131" s="621"/>
    </row>
    <row r="132" spans="8:8" ht="15" customHeight="1">
      <c r="H132" s="621"/>
    </row>
    <row r="133" spans="8:8" ht="15" customHeight="1">
      <c r="H133" s="621"/>
    </row>
    <row r="134" spans="8:8" ht="15" customHeight="1">
      <c r="H134" s="621"/>
    </row>
    <row r="135" spans="8:8" ht="15" customHeight="1">
      <c r="H135" s="621"/>
    </row>
    <row r="136" spans="8:8" ht="15" customHeight="1">
      <c r="H136" s="621"/>
    </row>
    <row r="137" spans="8:8" ht="15" customHeight="1">
      <c r="H137" s="621"/>
    </row>
    <row r="138" spans="8:8" ht="15" customHeight="1">
      <c r="H138" s="621"/>
    </row>
    <row r="139" spans="8:8" ht="15" customHeight="1">
      <c r="H139" s="621"/>
    </row>
    <row r="140" spans="8:8" ht="15" customHeight="1">
      <c r="H140" s="621"/>
    </row>
    <row r="141" spans="8:8" ht="15" customHeight="1">
      <c r="H141" s="621"/>
    </row>
    <row r="142" spans="8:8" ht="15" customHeight="1">
      <c r="H142" s="621"/>
    </row>
    <row r="143" spans="8:8" ht="15" customHeight="1">
      <c r="H143" s="621"/>
    </row>
    <row r="144" spans="8:8" ht="15" customHeight="1">
      <c r="H144" s="621"/>
    </row>
    <row r="145" spans="8:8" ht="15" customHeight="1">
      <c r="H145" s="621"/>
    </row>
    <row r="146" spans="8:8" ht="15" customHeight="1">
      <c r="H146" s="621"/>
    </row>
    <row r="147" spans="8:8" ht="15" customHeight="1">
      <c r="H147" s="621"/>
    </row>
    <row r="148" spans="8:8" ht="15" customHeight="1">
      <c r="H148" s="621"/>
    </row>
    <row r="149" spans="8:8" ht="15" customHeight="1">
      <c r="H149" s="621"/>
    </row>
    <row r="150" spans="8:8" ht="15" customHeight="1">
      <c r="H150" s="621"/>
    </row>
    <row r="151" spans="8:8" ht="15" customHeight="1">
      <c r="H151" s="621"/>
    </row>
    <row r="152" spans="8:8" ht="15" customHeight="1">
      <c r="H152" s="621"/>
    </row>
    <row r="153" spans="8:8" ht="15" customHeight="1">
      <c r="H153" s="621"/>
    </row>
    <row r="154" spans="8:8" ht="15" customHeight="1">
      <c r="H154" s="621"/>
    </row>
    <row r="155" spans="8:8">
      <c r="H155" s="621"/>
    </row>
    <row r="156" spans="8:8">
      <c r="H156" s="621"/>
    </row>
    <row r="157" spans="8:8">
      <c r="H157" s="621"/>
    </row>
    <row r="158" spans="8:8">
      <c r="H158" s="621"/>
    </row>
    <row r="159" spans="8:8">
      <c r="H159" s="621"/>
    </row>
    <row r="160" spans="8:8">
      <c r="H160" s="621"/>
    </row>
    <row r="161" spans="8:8">
      <c r="H161" s="621"/>
    </row>
    <row r="162" spans="8:8">
      <c r="H162" s="621"/>
    </row>
    <row r="163" spans="8:8">
      <c r="H163" s="621"/>
    </row>
    <row r="164" spans="8:8">
      <c r="H164" s="621"/>
    </row>
    <row r="165" spans="8:8">
      <c r="H165" s="621"/>
    </row>
    <row r="166" spans="8:8">
      <c r="H166" s="621"/>
    </row>
    <row r="167" spans="8:8">
      <c r="H167" s="621"/>
    </row>
    <row r="168" spans="8:8">
      <c r="H168" s="621"/>
    </row>
    <row r="169" spans="8:8">
      <c r="H169" s="621"/>
    </row>
    <row r="170" spans="8:8">
      <c r="H170" s="621"/>
    </row>
    <row r="171" spans="8:8">
      <c r="H171" s="621"/>
    </row>
    <row r="172" spans="8:8">
      <c r="H172" s="621"/>
    </row>
    <row r="173" spans="8:8">
      <c r="H173" s="621"/>
    </row>
    <row r="174" spans="8:8">
      <c r="H174" s="621"/>
    </row>
    <row r="175" spans="8:8">
      <c r="H175" s="621"/>
    </row>
    <row r="176" spans="8:8">
      <c r="H176" s="621"/>
    </row>
    <row r="177" spans="8:8">
      <c r="H177" s="621"/>
    </row>
    <row r="178" spans="8:8">
      <c r="H178" s="621"/>
    </row>
    <row r="179" spans="8:8">
      <c r="H179" s="621"/>
    </row>
    <row r="180" spans="8:8">
      <c r="H180" s="621"/>
    </row>
    <row r="181" spans="8:8">
      <c r="H181" s="621"/>
    </row>
    <row r="182" spans="8:8">
      <c r="H182" s="621"/>
    </row>
    <row r="183" spans="8:8">
      <c r="H183" s="621"/>
    </row>
    <row r="184" spans="8:8">
      <c r="H184" s="621"/>
    </row>
    <row r="185" spans="8:8">
      <c r="H185" s="621"/>
    </row>
    <row r="186" spans="8:8">
      <c r="H186" s="621"/>
    </row>
    <row r="187" spans="8:8">
      <c r="H187" s="621"/>
    </row>
    <row r="188" spans="8:8">
      <c r="H188" s="621"/>
    </row>
    <row r="189" spans="8:8">
      <c r="H189" s="621"/>
    </row>
    <row r="190" spans="8:8">
      <c r="H190" s="621"/>
    </row>
    <row r="191" spans="8:8">
      <c r="H191" s="621"/>
    </row>
    <row r="192" spans="8:8">
      <c r="H192" s="621"/>
    </row>
    <row r="193" spans="8:8">
      <c r="H193" s="621"/>
    </row>
    <row r="194" spans="8:8">
      <c r="H194" s="621"/>
    </row>
    <row r="195" spans="8:8">
      <c r="H195" s="621"/>
    </row>
    <row r="196" spans="8:8">
      <c r="H196" s="621"/>
    </row>
    <row r="197" spans="8:8">
      <c r="H197" s="621"/>
    </row>
    <row r="198" spans="8:8">
      <c r="H198" s="621"/>
    </row>
    <row r="199" spans="8:8">
      <c r="H199" s="621"/>
    </row>
    <row r="200" spans="8:8">
      <c r="H200" s="621"/>
    </row>
    <row r="201" spans="8:8">
      <c r="H201" s="621"/>
    </row>
    <row r="202" spans="8:8">
      <c r="H202" s="621"/>
    </row>
    <row r="203" spans="8:8">
      <c r="H203" s="621"/>
    </row>
    <row r="204" spans="8:8">
      <c r="H204" s="621"/>
    </row>
    <row r="205" spans="8:8">
      <c r="H205" s="621"/>
    </row>
    <row r="206" spans="8:8">
      <c r="H206" s="621"/>
    </row>
    <row r="207" spans="8:8">
      <c r="H207" s="621"/>
    </row>
    <row r="208" spans="8:8">
      <c r="H208" s="621"/>
    </row>
    <row r="209" spans="8:8">
      <c r="H209" s="621"/>
    </row>
    <row r="210" spans="8:8">
      <c r="H210" s="621"/>
    </row>
    <row r="211" spans="8:8">
      <c r="H211" s="621"/>
    </row>
    <row r="212" spans="8:8">
      <c r="H212" s="621"/>
    </row>
    <row r="213" spans="8:8">
      <c r="H213" s="621"/>
    </row>
    <row r="214" spans="8:8">
      <c r="H214" s="621"/>
    </row>
    <row r="215" spans="8:8">
      <c r="H215" s="621"/>
    </row>
    <row r="216" spans="8:8">
      <c r="H216" s="621"/>
    </row>
    <row r="217" spans="8:8">
      <c r="H217" s="621"/>
    </row>
    <row r="218" spans="8:8">
      <c r="H218" s="621"/>
    </row>
    <row r="219" spans="8:8">
      <c r="H219" s="621"/>
    </row>
    <row r="220" spans="8:8">
      <c r="H220" s="621"/>
    </row>
    <row r="221" spans="8:8">
      <c r="H221" s="621"/>
    </row>
    <row r="222" spans="8:8">
      <c r="H222" s="621"/>
    </row>
    <row r="223" spans="8:8">
      <c r="H223" s="621"/>
    </row>
    <row r="224" spans="8:8">
      <c r="H224" s="621"/>
    </row>
    <row r="225" spans="8:8">
      <c r="H225" s="621"/>
    </row>
    <row r="226" spans="8:8">
      <c r="H226" s="621"/>
    </row>
    <row r="227" spans="8:8">
      <c r="H227" s="621"/>
    </row>
    <row r="228" spans="8:8">
      <c r="H228" s="621"/>
    </row>
    <row r="229" spans="8:8">
      <c r="H229" s="621"/>
    </row>
    <row r="230" spans="8:8">
      <c r="H230" s="621"/>
    </row>
    <row r="231" spans="8:8">
      <c r="H231" s="621"/>
    </row>
    <row r="232" spans="8:8">
      <c r="H232" s="621"/>
    </row>
    <row r="233" spans="8:8">
      <c r="H233" s="621"/>
    </row>
    <row r="234" spans="8:8">
      <c r="H234" s="621"/>
    </row>
    <row r="235" spans="8:8">
      <c r="H235" s="621"/>
    </row>
    <row r="236" spans="8:8">
      <c r="H236" s="621"/>
    </row>
    <row r="237" spans="8:8">
      <c r="H237" s="621"/>
    </row>
    <row r="238" spans="8:8">
      <c r="H238" s="621"/>
    </row>
    <row r="239" spans="8:8">
      <c r="H239" s="621"/>
    </row>
    <row r="240" spans="8:8">
      <c r="H240" s="621"/>
    </row>
    <row r="241" spans="8:8">
      <c r="H241" s="621"/>
    </row>
    <row r="242" spans="8:8">
      <c r="H242" s="621"/>
    </row>
    <row r="243" spans="8:8">
      <c r="H243" s="621"/>
    </row>
    <row r="244" spans="8:8">
      <c r="H244" s="621"/>
    </row>
    <row r="245" spans="8:8">
      <c r="H245" s="621"/>
    </row>
    <row r="246" spans="8:8">
      <c r="H246" s="621"/>
    </row>
    <row r="247" spans="8:8">
      <c r="H247" s="621"/>
    </row>
    <row r="248" spans="8:8">
      <c r="H248" s="621"/>
    </row>
    <row r="249" spans="8:8">
      <c r="H249" s="621"/>
    </row>
    <row r="250" spans="8:8">
      <c r="H250" s="621"/>
    </row>
    <row r="251" spans="8:8">
      <c r="H251" s="621"/>
    </row>
    <row r="252" spans="8:8">
      <c r="H252" s="621"/>
    </row>
    <row r="253" spans="8:8">
      <c r="H253" s="621"/>
    </row>
    <row r="254" spans="8:8">
      <c r="H254" s="621"/>
    </row>
    <row r="255" spans="8:8">
      <c r="H255" s="621"/>
    </row>
    <row r="256" spans="8:8">
      <c r="H256" s="621"/>
    </row>
    <row r="257" spans="8:8">
      <c r="H257" s="621"/>
    </row>
    <row r="258" spans="8:8">
      <c r="H258" s="621"/>
    </row>
    <row r="259" spans="8:8">
      <c r="H259" s="621"/>
    </row>
    <row r="260" spans="8:8">
      <c r="H260" s="621"/>
    </row>
    <row r="261" spans="8:8">
      <c r="H261" s="621"/>
    </row>
    <row r="262" spans="8:8">
      <c r="H262" s="621"/>
    </row>
    <row r="263" spans="8:8">
      <c r="H263" s="621"/>
    </row>
    <row r="264" spans="8:8">
      <c r="H264" s="621"/>
    </row>
    <row r="265" spans="8:8">
      <c r="H265" s="621"/>
    </row>
    <row r="266" spans="8:8">
      <c r="H266" s="621"/>
    </row>
    <row r="267" spans="8:8">
      <c r="H267" s="621"/>
    </row>
    <row r="268" spans="8:8">
      <c r="H268" s="621"/>
    </row>
    <row r="269" spans="8:8">
      <c r="H269" s="621"/>
    </row>
    <row r="270" spans="8:8">
      <c r="H270" s="621"/>
    </row>
    <row r="271" spans="8:8">
      <c r="H271" s="621"/>
    </row>
    <row r="272" spans="8:8">
      <c r="H272" s="621"/>
    </row>
    <row r="273" spans="8:8">
      <c r="H273" s="621"/>
    </row>
    <row r="274" spans="8:8">
      <c r="H274" s="621"/>
    </row>
    <row r="275" spans="8:8">
      <c r="H275" s="621"/>
    </row>
    <row r="276" spans="8:8">
      <c r="H276" s="621"/>
    </row>
    <row r="277" spans="8:8">
      <c r="H277" s="621"/>
    </row>
    <row r="278" spans="8:8">
      <c r="H278" s="621"/>
    </row>
    <row r="279" spans="8:8">
      <c r="H279" s="621"/>
    </row>
    <row r="280" spans="8:8">
      <c r="H280" s="621"/>
    </row>
    <row r="281" spans="8:8">
      <c r="H281" s="621"/>
    </row>
    <row r="282" spans="8:8">
      <c r="H282" s="621"/>
    </row>
    <row r="283" spans="8:8">
      <c r="H283" s="621"/>
    </row>
    <row r="284" spans="8:8">
      <c r="H284" s="621"/>
    </row>
    <row r="285" spans="8:8">
      <c r="H285" s="621"/>
    </row>
    <row r="286" spans="8:8">
      <c r="H286" s="621"/>
    </row>
    <row r="287" spans="8:8">
      <c r="H287" s="621"/>
    </row>
    <row r="288" spans="8:8">
      <c r="H288" s="621"/>
    </row>
    <row r="289" spans="8:8">
      <c r="H289" s="621"/>
    </row>
    <row r="290" spans="8:8">
      <c r="H290" s="621"/>
    </row>
    <row r="291" spans="8:8">
      <c r="H291" s="621"/>
    </row>
    <row r="292" spans="8:8">
      <c r="H292" s="621"/>
    </row>
    <row r="293" spans="8:8">
      <c r="H293" s="621"/>
    </row>
    <row r="294" spans="8:8">
      <c r="H294" s="621"/>
    </row>
    <row r="295" spans="8:8">
      <c r="H295" s="621"/>
    </row>
    <row r="296" spans="8:8">
      <c r="H296" s="621"/>
    </row>
    <row r="297" spans="8:8">
      <c r="H297" s="621"/>
    </row>
    <row r="298" spans="8:8">
      <c r="H298" s="621"/>
    </row>
    <row r="299" spans="8:8">
      <c r="H299" s="621"/>
    </row>
    <row r="300" spans="8:8">
      <c r="H300" s="621"/>
    </row>
    <row r="301" spans="8:8">
      <c r="H301" s="621"/>
    </row>
    <row r="302" spans="8:8">
      <c r="H302" s="621"/>
    </row>
    <row r="303" spans="8:8">
      <c r="H303" s="621"/>
    </row>
    <row r="304" spans="8:8">
      <c r="H304" s="621"/>
    </row>
    <row r="305" spans="8:8">
      <c r="H305" s="621"/>
    </row>
    <row r="306" spans="8:8">
      <c r="H306" s="621"/>
    </row>
    <row r="307" spans="8:8">
      <c r="H307" s="621"/>
    </row>
    <row r="308" spans="8:8">
      <c r="H308" s="621"/>
    </row>
    <row r="309" spans="8:8">
      <c r="H309" s="621"/>
    </row>
    <row r="310" spans="8:8">
      <c r="H310" s="621"/>
    </row>
    <row r="311" spans="8:8">
      <c r="H311" s="621"/>
    </row>
    <row r="312" spans="8:8">
      <c r="H312" s="621"/>
    </row>
    <row r="313" spans="8:8">
      <c r="H313" s="621"/>
    </row>
    <row r="314" spans="8:8">
      <c r="H314" s="621"/>
    </row>
    <row r="315" spans="8:8">
      <c r="H315" s="621"/>
    </row>
    <row r="316" spans="8:8">
      <c r="H316" s="621"/>
    </row>
    <row r="317" spans="8:8">
      <c r="H317" s="621"/>
    </row>
    <row r="318" spans="8:8">
      <c r="H318" s="621"/>
    </row>
    <row r="319" spans="8:8">
      <c r="H319" s="621"/>
    </row>
    <row r="320" spans="8:8">
      <c r="H320" s="621"/>
    </row>
    <row r="321" spans="8:8">
      <c r="H321" s="621"/>
    </row>
    <row r="322" spans="8:8">
      <c r="H322" s="621"/>
    </row>
    <row r="323" spans="8:8">
      <c r="H323" s="621"/>
    </row>
    <row r="324" spans="8:8">
      <c r="H324" s="621"/>
    </row>
    <row r="325" spans="8:8">
      <c r="H325" s="621"/>
    </row>
    <row r="326" spans="8:8">
      <c r="H326" s="621"/>
    </row>
    <row r="327" spans="8:8">
      <c r="H327" s="621"/>
    </row>
    <row r="328" spans="8:8">
      <c r="H328" s="621"/>
    </row>
    <row r="329" spans="8:8">
      <c r="H329" s="621"/>
    </row>
    <row r="330" spans="8:8">
      <c r="H330" s="621"/>
    </row>
    <row r="331" spans="8:8">
      <c r="H331" s="621"/>
    </row>
    <row r="332" spans="8:8">
      <c r="H332" s="621"/>
    </row>
    <row r="333" spans="8:8">
      <c r="H333" s="621"/>
    </row>
    <row r="334" spans="8:8">
      <c r="H334" s="621"/>
    </row>
    <row r="335" spans="8:8">
      <c r="H335" s="621"/>
    </row>
    <row r="336" spans="8:8">
      <c r="H336" s="621"/>
    </row>
    <row r="337" spans="8:8">
      <c r="H337" s="621"/>
    </row>
    <row r="338" spans="8:8">
      <c r="H338" s="621"/>
    </row>
    <row r="339" spans="8:8">
      <c r="H339" s="621"/>
    </row>
    <row r="340" spans="8:8">
      <c r="H340" s="621"/>
    </row>
    <row r="341" spans="8:8">
      <c r="H341" s="621"/>
    </row>
    <row r="342" spans="8:8">
      <c r="H342" s="621"/>
    </row>
    <row r="343" spans="8:8">
      <c r="H343" s="621"/>
    </row>
    <row r="344" spans="8:8">
      <c r="H344" s="621"/>
    </row>
    <row r="345" spans="8:8">
      <c r="H345" s="621"/>
    </row>
    <row r="346" spans="8:8">
      <c r="H346" s="621"/>
    </row>
    <row r="347" spans="8:8">
      <c r="H347" s="621"/>
    </row>
    <row r="348" spans="8:8">
      <c r="H348" s="621"/>
    </row>
    <row r="349" spans="8:8">
      <c r="H349" s="621"/>
    </row>
    <row r="350" spans="8:8">
      <c r="H350" s="621"/>
    </row>
    <row r="351" spans="8:8">
      <c r="H351" s="621"/>
    </row>
    <row r="352" spans="8:8">
      <c r="H352" s="621"/>
    </row>
    <row r="353" spans="8:8">
      <c r="H353" s="621"/>
    </row>
    <row r="354" spans="8:8">
      <c r="H354" s="621"/>
    </row>
    <row r="355" spans="8:8">
      <c r="H355" s="621"/>
    </row>
    <row r="356" spans="8:8">
      <c r="H356" s="621"/>
    </row>
    <row r="357" spans="8:8">
      <c r="H357" s="621"/>
    </row>
    <row r="358" spans="8:8">
      <c r="H358" s="621"/>
    </row>
    <row r="359" spans="8:8">
      <c r="H359" s="621"/>
    </row>
    <row r="360" spans="8:8">
      <c r="H360" s="621"/>
    </row>
    <row r="361" spans="8:8">
      <c r="H361" s="621"/>
    </row>
    <row r="362" spans="8:8">
      <c r="H362" s="621"/>
    </row>
    <row r="363" spans="8:8">
      <c r="H363" s="621"/>
    </row>
    <row r="364" spans="8:8">
      <c r="H364" s="621"/>
    </row>
    <row r="365" spans="8:8">
      <c r="H365" s="621"/>
    </row>
    <row r="366" spans="8:8">
      <c r="H366" s="621"/>
    </row>
    <row r="367" spans="8:8">
      <c r="H367" s="621"/>
    </row>
    <row r="368" spans="8:8">
      <c r="H368" s="621"/>
    </row>
    <row r="369" spans="8:8">
      <c r="H369" s="621"/>
    </row>
    <row r="370" spans="8:8">
      <c r="H370" s="621"/>
    </row>
    <row r="371" spans="8:8">
      <c r="H371" s="621"/>
    </row>
    <row r="372" spans="8:8">
      <c r="H372" s="621"/>
    </row>
    <row r="373" spans="8:8">
      <c r="H373" s="621"/>
    </row>
    <row r="374" spans="8:8">
      <c r="H374" s="621"/>
    </row>
    <row r="375" spans="8:8">
      <c r="H375" s="621"/>
    </row>
    <row r="376" spans="8:8">
      <c r="H376" s="621"/>
    </row>
    <row r="377" spans="8:8">
      <c r="H377" s="621"/>
    </row>
    <row r="378" spans="8:8">
      <c r="H378" s="621"/>
    </row>
    <row r="379" spans="8:8">
      <c r="H379" s="621"/>
    </row>
    <row r="380" spans="8:8">
      <c r="H380" s="621"/>
    </row>
    <row r="381" spans="8:8">
      <c r="H381" s="621"/>
    </row>
    <row r="382" spans="8:8">
      <c r="H382" s="621"/>
    </row>
    <row r="383" spans="8:8">
      <c r="H383" s="621"/>
    </row>
    <row r="384" spans="8:8">
      <c r="H384" s="621"/>
    </row>
    <row r="385" spans="8:8">
      <c r="H385" s="621"/>
    </row>
    <row r="386" spans="8:8">
      <c r="H386" s="621"/>
    </row>
    <row r="387" spans="8:8">
      <c r="H387" s="621"/>
    </row>
    <row r="388" spans="8:8">
      <c r="H388" s="621"/>
    </row>
    <row r="389" spans="8:8">
      <c r="H389" s="621"/>
    </row>
    <row r="390" spans="8:8">
      <c r="H390" s="621"/>
    </row>
    <row r="391" spans="8:8">
      <c r="H391" s="621"/>
    </row>
    <row r="392" spans="8:8">
      <c r="H392" s="621"/>
    </row>
    <row r="393" spans="8:8">
      <c r="H393" s="621"/>
    </row>
    <row r="394" spans="8:8">
      <c r="H394" s="621"/>
    </row>
    <row r="395" spans="8:8">
      <c r="H395" s="621"/>
    </row>
    <row r="396" spans="8:8">
      <c r="H396" s="621"/>
    </row>
    <row r="397" spans="8:8">
      <c r="H397" s="621"/>
    </row>
    <row r="398" spans="8:8">
      <c r="H398" s="621"/>
    </row>
    <row r="399" spans="8:8">
      <c r="H399" s="621"/>
    </row>
    <row r="400" spans="8:8">
      <c r="H400" s="621"/>
    </row>
    <row r="401" spans="8:8">
      <c r="H401" s="621"/>
    </row>
    <row r="402" spans="8:8">
      <c r="H402" s="621"/>
    </row>
    <row r="403" spans="8:8">
      <c r="H403" s="621"/>
    </row>
    <row r="404" spans="8:8">
      <c r="H404" s="621"/>
    </row>
    <row r="405" spans="8:8">
      <c r="H405" s="621"/>
    </row>
    <row r="406" spans="8:8">
      <c r="H406" s="621"/>
    </row>
    <row r="407" spans="8:8">
      <c r="H407" s="621"/>
    </row>
    <row r="408" spans="8:8">
      <c r="H408" s="621"/>
    </row>
    <row r="409" spans="8:8">
      <c r="H409" s="621"/>
    </row>
    <row r="410" spans="8:8">
      <c r="H410" s="621"/>
    </row>
    <row r="411" spans="8:8">
      <c r="H411" s="621"/>
    </row>
    <row r="412" spans="8:8">
      <c r="H412" s="621"/>
    </row>
    <row r="413" spans="8:8">
      <c r="H413" s="621"/>
    </row>
    <row r="414" spans="8:8">
      <c r="H414" s="621"/>
    </row>
    <row r="415" spans="8:8">
      <c r="H415" s="621"/>
    </row>
    <row r="416" spans="8:8">
      <c r="H416" s="621"/>
    </row>
    <row r="417" spans="8:8">
      <c r="H417" s="621"/>
    </row>
    <row r="418" spans="8:8">
      <c r="H418" s="621"/>
    </row>
    <row r="419" spans="8:8">
      <c r="H419" s="621"/>
    </row>
    <row r="420" spans="8:8">
      <c r="H420" s="621"/>
    </row>
    <row r="421" spans="8:8">
      <c r="H421" s="621"/>
    </row>
    <row r="422" spans="8:8">
      <c r="H422" s="621"/>
    </row>
    <row r="423" spans="8:8">
      <c r="H423" s="621"/>
    </row>
    <row r="424" spans="8:8">
      <c r="H424" s="621"/>
    </row>
    <row r="425" spans="8:8">
      <c r="H425" s="621"/>
    </row>
    <row r="426" spans="8:8">
      <c r="H426" s="621"/>
    </row>
    <row r="427" spans="8:8">
      <c r="H427" s="621"/>
    </row>
    <row r="428" spans="8:8">
      <c r="H428" s="621"/>
    </row>
    <row r="429" spans="8:8">
      <c r="H429" s="621"/>
    </row>
    <row r="430" spans="8:8">
      <c r="H430" s="621"/>
    </row>
    <row r="431" spans="8:8">
      <c r="H431" s="621"/>
    </row>
    <row r="432" spans="8:8">
      <c r="H432" s="621"/>
    </row>
    <row r="433" spans="8:8">
      <c r="H433" s="621"/>
    </row>
    <row r="434" spans="8:8">
      <c r="H434" s="621"/>
    </row>
    <row r="435" spans="8:8">
      <c r="H435" s="621"/>
    </row>
    <row r="436" spans="8:8">
      <c r="H436" s="621"/>
    </row>
    <row r="437" spans="8:8">
      <c r="H437" s="621"/>
    </row>
    <row r="438" spans="8:8">
      <c r="H438" s="621"/>
    </row>
    <row r="439" spans="8:8">
      <c r="H439" s="621"/>
    </row>
    <row r="440" spans="8:8">
      <c r="H440" s="621"/>
    </row>
    <row r="441" spans="8:8">
      <c r="H441" s="621"/>
    </row>
    <row r="442" spans="8:8">
      <c r="H442" s="621"/>
    </row>
    <row r="443" spans="8:8">
      <c r="H443" s="621"/>
    </row>
    <row r="444" spans="8:8">
      <c r="H444" s="621"/>
    </row>
    <row r="445" spans="8:8">
      <c r="H445" s="621"/>
    </row>
    <row r="446" spans="8:8">
      <c r="H446" s="621"/>
    </row>
    <row r="447" spans="8:8">
      <c r="H447" s="621"/>
    </row>
    <row r="448" spans="8:8">
      <c r="H448" s="621"/>
    </row>
    <row r="449" spans="8:8">
      <c r="H449" s="621"/>
    </row>
    <row r="450" spans="8:8">
      <c r="H450" s="621"/>
    </row>
    <row r="451" spans="8:8">
      <c r="H451" s="621"/>
    </row>
    <row r="452" spans="8:8">
      <c r="H452" s="621"/>
    </row>
    <row r="453" spans="8:8">
      <c r="H453" s="621"/>
    </row>
    <row r="454" spans="8:8">
      <c r="H454" s="621"/>
    </row>
    <row r="455" spans="8:8">
      <c r="H455" s="621"/>
    </row>
    <row r="456" spans="8:8">
      <c r="H456" s="621"/>
    </row>
    <row r="457" spans="8:8">
      <c r="H457" s="621"/>
    </row>
    <row r="458" spans="8:8">
      <c r="H458" s="621"/>
    </row>
    <row r="459" spans="8:8">
      <c r="H459" s="621"/>
    </row>
    <row r="460" spans="8:8">
      <c r="H460" s="621"/>
    </row>
    <row r="461" spans="8:8">
      <c r="H461" s="621"/>
    </row>
    <row r="462" spans="8:8">
      <c r="H462" s="621"/>
    </row>
    <row r="463" spans="8:8">
      <c r="H463" s="621"/>
    </row>
    <row r="464" spans="8:8">
      <c r="H464" s="621"/>
    </row>
    <row r="465" spans="8:8">
      <c r="H465" s="621"/>
    </row>
    <row r="466" spans="8:8">
      <c r="H466" s="621"/>
    </row>
    <row r="467" spans="8:8">
      <c r="H467" s="621"/>
    </row>
    <row r="468" spans="8:8">
      <c r="H468" s="621"/>
    </row>
    <row r="469" spans="8:8">
      <c r="H469" s="621"/>
    </row>
    <row r="470" spans="8:8">
      <c r="H470" s="621"/>
    </row>
    <row r="471" spans="8:8">
      <c r="H471" s="621"/>
    </row>
    <row r="472" spans="8:8">
      <c r="H472" s="621"/>
    </row>
    <row r="473" spans="8:8">
      <c r="H473" s="621"/>
    </row>
    <row r="474" spans="8:8">
      <c r="H474" s="621"/>
    </row>
    <row r="475" spans="8:8">
      <c r="H475" s="621"/>
    </row>
    <row r="476" spans="8:8">
      <c r="H476" s="621"/>
    </row>
    <row r="477" spans="8:8">
      <c r="H477" s="621"/>
    </row>
    <row r="478" spans="8:8">
      <c r="H478" s="621"/>
    </row>
    <row r="479" spans="8:8">
      <c r="H479" s="621"/>
    </row>
    <row r="480" spans="8:8">
      <c r="H480" s="621"/>
    </row>
    <row r="481" spans="8:8">
      <c r="H481" s="621"/>
    </row>
    <row r="482" spans="8:8">
      <c r="H482" s="621"/>
    </row>
    <row r="483" spans="8:8">
      <c r="H483" s="621"/>
    </row>
    <row r="484" spans="8:8">
      <c r="H484" s="621"/>
    </row>
    <row r="485" spans="8:8">
      <c r="H485" s="621"/>
    </row>
    <row r="486" spans="8:8">
      <c r="H486" s="621"/>
    </row>
    <row r="487" spans="8:8">
      <c r="H487" s="621"/>
    </row>
    <row r="488" spans="8:8">
      <c r="H488" s="621"/>
    </row>
    <row r="489" spans="8:8">
      <c r="H489" s="621"/>
    </row>
    <row r="490" spans="8:8">
      <c r="H490" s="621"/>
    </row>
    <row r="491" spans="8:8">
      <c r="H491" s="621"/>
    </row>
    <row r="492" spans="8:8">
      <c r="H492" s="621"/>
    </row>
    <row r="493" spans="8:8">
      <c r="H493" s="621"/>
    </row>
    <row r="494" spans="8:8">
      <c r="H494" s="621"/>
    </row>
    <row r="495" spans="8:8">
      <c r="H495" s="621"/>
    </row>
    <row r="496" spans="8:8">
      <c r="H496" s="621"/>
    </row>
    <row r="497" spans="8:8">
      <c r="H497" s="621"/>
    </row>
    <row r="498" spans="8:8">
      <c r="H498" s="621"/>
    </row>
    <row r="499" spans="8:8">
      <c r="H499" s="621"/>
    </row>
    <row r="500" spans="8:8">
      <c r="H500" s="621"/>
    </row>
    <row r="501" spans="8:8">
      <c r="H501" s="621"/>
    </row>
    <row r="502" spans="8:8">
      <c r="H502" s="621"/>
    </row>
    <row r="503" spans="8:8">
      <c r="H503" s="621"/>
    </row>
    <row r="504" spans="8:8">
      <c r="H504" s="621"/>
    </row>
    <row r="505" spans="8:8">
      <c r="H505" s="621"/>
    </row>
    <row r="506" spans="8:8">
      <c r="H506" s="621"/>
    </row>
    <row r="507" spans="8:8">
      <c r="H507" s="621"/>
    </row>
    <row r="508" spans="8:8">
      <c r="H508" s="621"/>
    </row>
    <row r="509" spans="8:8">
      <c r="H509" s="621"/>
    </row>
    <row r="510" spans="8:8">
      <c r="H510" s="621"/>
    </row>
    <row r="511" spans="8:8">
      <c r="H511" s="621"/>
    </row>
    <row r="512" spans="8:8">
      <c r="H512" s="621"/>
    </row>
    <row r="513" spans="8:8">
      <c r="H513" s="621"/>
    </row>
    <row r="514" spans="8:8">
      <c r="H514" s="621"/>
    </row>
    <row r="515" spans="8:8">
      <c r="H515" s="621"/>
    </row>
    <row r="516" spans="8:8">
      <c r="H516" s="621"/>
    </row>
    <row r="517" spans="8:8">
      <c r="H517" s="621"/>
    </row>
    <row r="518" spans="8:8">
      <c r="H518" s="621"/>
    </row>
    <row r="519" spans="8:8">
      <c r="H519" s="621"/>
    </row>
    <row r="520" spans="8:8">
      <c r="H520" s="621"/>
    </row>
    <row r="521" spans="8:8">
      <c r="H521" s="621"/>
    </row>
    <row r="522" spans="8:8">
      <c r="H522" s="621"/>
    </row>
    <row r="523" spans="8:8">
      <c r="H523" s="621"/>
    </row>
    <row r="524" spans="8:8">
      <c r="H524" s="621"/>
    </row>
    <row r="525" spans="8:8">
      <c r="H525" s="621"/>
    </row>
    <row r="526" spans="8:8">
      <c r="H526" s="621"/>
    </row>
    <row r="527" spans="8:8">
      <c r="H527" s="621"/>
    </row>
    <row r="528" spans="8:8">
      <c r="H528" s="621"/>
    </row>
    <row r="529" spans="8:8">
      <c r="H529" s="621"/>
    </row>
    <row r="530" spans="8:8">
      <c r="H530" s="621"/>
    </row>
    <row r="531" spans="8:8">
      <c r="H531" s="621"/>
    </row>
    <row r="532" spans="8:8">
      <c r="H532" s="621"/>
    </row>
    <row r="533" spans="8:8">
      <c r="H533" s="621"/>
    </row>
    <row r="534" spans="8:8">
      <c r="H534" s="621"/>
    </row>
    <row r="535" spans="8:8">
      <c r="H535" s="621"/>
    </row>
    <row r="536" spans="8:8">
      <c r="H536" s="621"/>
    </row>
    <row r="537" spans="8:8">
      <c r="H537" s="621"/>
    </row>
    <row r="538" spans="8:8">
      <c r="H538" s="621"/>
    </row>
    <row r="539" spans="8:8">
      <c r="H539" s="621"/>
    </row>
    <row r="540" spans="8:8">
      <c r="H540" s="621"/>
    </row>
    <row r="541" spans="8:8">
      <c r="H541" s="621"/>
    </row>
    <row r="542" spans="8:8">
      <c r="H542" s="621"/>
    </row>
    <row r="543" spans="8:8">
      <c r="H543" s="621"/>
    </row>
    <row r="544" spans="8:8">
      <c r="H544" s="621"/>
    </row>
    <row r="545" spans="8:8">
      <c r="H545" s="621"/>
    </row>
    <row r="546" spans="8:8">
      <c r="H546" s="621"/>
    </row>
    <row r="547" spans="8:8">
      <c r="H547" s="621"/>
    </row>
    <row r="548" spans="8:8">
      <c r="H548" s="621"/>
    </row>
    <row r="549" spans="8:8">
      <c r="H549" s="621"/>
    </row>
    <row r="550" spans="8:8">
      <c r="H550" s="621"/>
    </row>
    <row r="551" spans="8:8">
      <c r="H551" s="621"/>
    </row>
    <row r="552" spans="8:8">
      <c r="H552" s="621"/>
    </row>
    <row r="553" spans="8:8">
      <c r="H553" s="621"/>
    </row>
    <row r="554" spans="8:8">
      <c r="H554" s="621"/>
    </row>
    <row r="555" spans="8:8">
      <c r="H555" s="621"/>
    </row>
    <row r="556" spans="8:8">
      <c r="H556" s="621"/>
    </row>
    <row r="557" spans="8:8">
      <c r="H557" s="621"/>
    </row>
    <row r="558" spans="8:8">
      <c r="H558" s="621"/>
    </row>
    <row r="559" spans="8:8">
      <c r="H559" s="621"/>
    </row>
    <row r="560" spans="8:8">
      <c r="H560" s="621"/>
    </row>
    <row r="561" spans="8:8">
      <c r="H561" s="621"/>
    </row>
    <row r="562" spans="8:8">
      <c r="H562" s="621"/>
    </row>
    <row r="563" spans="8:8">
      <c r="H563" s="621"/>
    </row>
    <row r="564" spans="8:8">
      <c r="H564" s="621"/>
    </row>
    <row r="565" spans="8:8">
      <c r="H565" s="621"/>
    </row>
    <row r="566" spans="8:8">
      <c r="H566" s="621"/>
    </row>
    <row r="567" spans="8:8">
      <c r="H567" s="621"/>
    </row>
    <row r="568" spans="8:8">
      <c r="H568" s="621"/>
    </row>
    <row r="569" spans="8:8">
      <c r="H569" s="621"/>
    </row>
    <row r="570" spans="8:8">
      <c r="H570" s="621"/>
    </row>
    <row r="571" spans="8:8">
      <c r="H571" s="621"/>
    </row>
    <row r="572" spans="8:8">
      <c r="H572" s="621"/>
    </row>
    <row r="573" spans="8:8">
      <c r="H573" s="621"/>
    </row>
    <row r="574" spans="8:8">
      <c r="H574" s="621"/>
    </row>
    <row r="575" spans="8:8">
      <c r="H575" s="621"/>
    </row>
    <row r="576" spans="8:8">
      <c r="H576" s="621"/>
    </row>
    <row r="577" spans="8:8">
      <c r="H577" s="621"/>
    </row>
    <row r="578" spans="8:8">
      <c r="H578" s="621"/>
    </row>
    <row r="579" spans="8:8">
      <c r="H579" s="621"/>
    </row>
    <row r="580" spans="8:8">
      <c r="H580" s="621"/>
    </row>
    <row r="581" spans="8:8">
      <c r="H581" s="621"/>
    </row>
    <row r="582" spans="8:8">
      <c r="H582" s="621"/>
    </row>
    <row r="583" spans="8:8">
      <c r="H583" s="621"/>
    </row>
    <row r="584" spans="8:8">
      <c r="H584" s="621"/>
    </row>
    <row r="585" spans="8:8">
      <c r="H585" s="621"/>
    </row>
    <row r="586" spans="8:8">
      <c r="H586" s="621"/>
    </row>
    <row r="587" spans="8:8">
      <c r="H587" s="621"/>
    </row>
    <row r="588" spans="8:8">
      <c r="H588" s="621"/>
    </row>
    <row r="589" spans="8:8">
      <c r="H589" s="621"/>
    </row>
    <row r="590" spans="8:8">
      <c r="H590" s="621"/>
    </row>
    <row r="591" spans="8:8">
      <c r="H591" s="621"/>
    </row>
    <row r="592" spans="8:8">
      <c r="H592" s="621"/>
    </row>
    <row r="593" spans="8:8">
      <c r="H593" s="621"/>
    </row>
    <row r="594" spans="8:8">
      <c r="H594" s="621"/>
    </row>
    <row r="595" spans="8:8">
      <c r="H595" s="621"/>
    </row>
    <row r="596" spans="8:8">
      <c r="H596" s="621"/>
    </row>
    <row r="597" spans="8:8">
      <c r="H597" s="621"/>
    </row>
    <row r="598" spans="8:8">
      <c r="H598" s="621"/>
    </row>
    <row r="599" spans="8:8">
      <c r="H599" s="621"/>
    </row>
    <row r="600" spans="8:8">
      <c r="H600" s="621"/>
    </row>
    <row r="601" spans="8:8">
      <c r="H601" s="621"/>
    </row>
    <row r="602" spans="8:8">
      <c r="H602" s="621"/>
    </row>
    <row r="603" spans="8:8">
      <c r="H603" s="621"/>
    </row>
    <row r="604" spans="8:8">
      <c r="H604" s="621"/>
    </row>
    <row r="605" spans="8:8">
      <c r="H605" s="621"/>
    </row>
    <row r="606" spans="8:8">
      <c r="H606" s="621"/>
    </row>
    <row r="607" spans="8:8">
      <c r="H607" s="621"/>
    </row>
    <row r="608" spans="8:8">
      <c r="H608" s="621"/>
    </row>
    <row r="609" spans="8:8">
      <c r="H609" s="621"/>
    </row>
    <row r="610" spans="8:8">
      <c r="H610" s="621"/>
    </row>
    <row r="611" spans="8:8">
      <c r="H611" s="621"/>
    </row>
    <row r="612" spans="8:8">
      <c r="H612" s="621"/>
    </row>
    <row r="613" spans="8:8">
      <c r="H613" s="621"/>
    </row>
    <row r="614" spans="8:8">
      <c r="H614" s="621"/>
    </row>
    <row r="615" spans="8:8">
      <c r="H615" s="621"/>
    </row>
    <row r="616" spans="8:8">
      <c r="H616" s="621"/>
    </row>
    <row r="617" spans="8:8">
      <c r="H617" s="621"/>
    </row>
    <row r="618" spans="8:8">
      <c r="H618" s="621"/>
    </row>
    <row r="619" spans="8:8">
      <c r="H619" s="621"/>
    </row>
    <row r="620" spans="8:8">
      <c r="H620" s="621"/>
    </row>
    <row r="621" spans="8:8">
      <c r="H621" s="621"/>
    </row>
    <row r="622" spans="8:8">
      <c r="H622" s="621"/>
    </row>
    <row r="623" spans="8:8">
      <c r="H623" s="621"/>
    </row>
    <row r="624" spans="8:8">
      <c r="H624" s="621"/>
    </row>
    <row r="625" spans="8:8">
      <c r="H625" s="621"/>
    </row>
    <row r="626" spans="8:8">
      <c r="H626" s="621"/>
    </row>
    <row r="627" spans="8:8">
      <c r="H627" s="621"/>
    </row>
    <row r="628" spans="8:8">
      <c r="H628" s="621"/>
    </row>
    <row r="629" spans="8:8">
      <c r="H629" s="621"/>
    </row>
    <row r="630" spans="8:8">
      <c r="H630" s="621"/>
    </row>
    <row r="631" spans="8:8">
      <c r="H631" s="621"/>
    </row>
    <row r="632" spans="8:8">
      <c r="H632" s="621"/>
    </row>
    <row r="633" spans="8:8">
      <c r="H633" s="621"/>
    </row>
    <row r="634" spans="8:8">
      <c r="H634" s="621"/>
    </row>
    <row r="635" spans="8:8">
      <c r="H635" s="621"/>
    </row>
    <row r="636" spans="8:8">
      <c r="H636" s="621"/>
    </row>
    <row r="637" spans="8:8">
      <c r="H637" s="621"/>
    </row>
    <row r="638" spans="8:8">
      <c r="H638" s="621"/>
    </row>
    <row r="639" spans="8:8">
      <c r="H639" s="621"/>
    </row>
    <row r="640" spans="8:8">
      <c r="H640" s="621"/>
    </row>
    <row r="641" spans="8:8">
      <c r="H641" s="621"/>
    </row>
    <row r="642" spans="8:8">
      <c r="H642" s="621"/>
    </row>
    <row r="643" spans="8:8">
      <c r="H643" s="621"/>
    </row>
    <row r="644" spans="8:8">
      <c r="H644" s="621"/>
    </row>
    <row r="645" spans="8:8">
      <c r="H645" s="621"/>
    </row>
    <row r="646" spans="8:8">
      <c r="H646" s="621"/>
    </row>
    <row r="647" spans="8:8">
      <c r="H647" s="621"/>
    </row>
    <row r="648" spans="8:8">
      <c r="H648" s="621"/>
    </row>
    <row r="649" spans="8:8">
      <c r="H649" s="621"/>
    </row>
    <row r="650" spans="8:8">
      <c r="H650" s="621"/>
    </row>
    <row r="651" spans="8:8">
      <c r="H651" s="621"/>
    </row>
    <row r="652" spans="8:8">
      <c r="H652" s="621"/>
    </row>
    <row r="653" spans="8:8">
      <c r="H653" s="621"/>
    </row>
    <row r="654" spans="8:8">
      <c r="H654" s="621"/>
    </row>
    <row r="655" spans="8:8">
      <c r="H655" s="621"/>
    </row>
    <row r="656" spans="8:8">
      <c r="H656" s="621"/>
    </row>
    <row r="657" spans="8:8">
      <c r="H657" s="621"/>
    </row>
    <row r="658" spans="8:8">
      <c r="H658" s="621"/>
    </row>
    <row r="659" spans="8:8">
      <c r="H659" s="621"/>
    </row>
    <row r="660" spans="8:8">
      <c r="H660" s="621"/>
    </row>
    <row r="661" spans="8:8">
      <c r="H661" s="621"/>
    </row>
    <row r="662" spans="8:8">
      <c r="H662" s="621"/>
    </row>
    <row r="663" spans="8:8">
      <c r="H663" s="621"/>
    </row>
    <row r="664" spans="8:8">
      <c r="H664" s="621"/>
    </row>
    <row r="665" spans="8:8">
      <c r="H665" s="621"/>
    </row>
    <row r="666" spans="8:8">
      <c r="H666" s="621"/>
    </row>
    <row r="667" spans="8:8">
      <c r="H667" s="621"/>
    </row>
    <row r="668" spans="8:8">
      <c r="H668" s="621"/>
    </row>
    <row r="669" spans="8:8">
      <c r="H669" s="621"/>
    </row>
    <row r="670" spans="8:8">
      <c r="H670" s="621"/>
    </row>
    <row r="671" spans="8:8">
      <c r="H671" s="621"/>
    </row>
    <row r="672" spans="8:8">
      <c r="H672" s="621"/>
    </row>
    <row r="673" spans="8:8">
      <c r="H673" s="621"/>
    </row>
    <row r="674" spans="8:8">
      <c r="H674" s="621"/>
    </row>
    <row r="675" spans="8:8">
      <c r="H675" s="621"/>
    </row>
    <row r="676" spans="8:8">
      <c r="H676" s="621"/>
    </row>
    <row r="677" spans="8:8">
      <c r="H677" s="621"/>
    </row>
    <row r="678" spans="8:8">
      <c r="H678" s="621"/>
    </row>
    <row r="679" spans="8:8">
      <c r="H679" s="621"/>
    </row>
    <row r="680" spans="8:8">
      <c r="H680" s="621"/>
    </row>
    <row r="681" spans="8:8">
      <c r="H681" s="621"/>
    </row>
    <row r="682" spans="8:8">
      <c r="H682" s="621"/>
    </row>
    <row r="683" spans="8:8">
      <c r="H683" s="621"/>
    </row>
    <row r="684" spans="8:8">
      <c r="H684" s="621"/>
    </row>
    <row r="685" spans="8:8">
      <c r="H685" s="621"/>
    </row>
    <row r="686" spans="8:8">
      <c r="H686" s="621"/>
    </row>
    <row r="687" spans="8:8">
      <c r="H687" s="621"/>
    </row>
    <row r="688" spans="8:8">
      <c r="H688" s="621"/>
    </row>
    <row r="689" spans="8:8">
      <c r="H689" s="621"/>
    </row>
    <row r="690" spans="8:8">
      <c r="H690" s="621"/>
    </row>
    <row r="691" spans="8:8">
      <c r="H691" s="621"/>
    </row>
    <row r="692" spans="8:8">
      <c r="H692" s="621"/>
    </row>
    <row r="693" spans="8:8">
      <c r="H693" s="621"/>
    </row>
    <row r="694" spans="8:8">
      <c r="H694" s="621"/>
    </row>
    <row r="695" spans="8:8">
      <c r="H695" s="621"/>
    </row>
    <row r="696" spans="8:8">
      <c r="H696" s="621"/>
    </row>
    <row r="697" spans="8:8">
      <c r="H697" s="621"/>
    </row>
    <row r="698" spans="8:8">
      <c r="H698" s="621"/>
    </row>
    <row r="699" spans="8:8">
      <c r="H699" s="621"/>
    </row>
    <row r="700" spans="8:8">
      <c r="H700" s="621"/>
    </row>
    <row r="701" spans="8:8">
      <c r="H701" s="621"/>
    </row>
    <row r="702" spans="8:8">
      <c r="H702" s="621"/>
    </row>
    <row r="703" spans="8:8">
      <c r="H703" s="621"/>
    </row>
    <row r="704" spans="8:8">
      <c r="H704" s="621"/>
    </row>
    <row r="705" spans="8:8">
      <c r="H705" s="621"/>
    </row>
    <row r="706" spans="8:8">
      <c r="H706" s="621"/>
    </row>
    <row r="707" spans="8:8">
      <c r="H707" s="621"/>
    </row>
    <row r="708" spans="8:8">
      <c r="H708" s="621"/>
    </row>
    <row r="709" spans="8:8">
      <c r="H709" s="621"/>
    </row>
    <row r="710" spans="8:8">
      <c r="H710" s="621"/>
    </row>
    <row r="711" spans="8:8">
      <c r="H711" s="621"/>
    </row>
    <row r="712" spans="8:8">
      <c r="H712" s="621"/>
    </row>
    <row r="713" spans="8:8">
      <c r="H713" s="621"/>
    </row>
    <row r="714" spans="8:8">
      <c r="H714" s="621"/>
    </row>
    <row r="715" spans="8:8">
      <c r="H715" s="621"/>
    </row>
    <row r="716" spans="8:8">
      <c r="H716" s="621"/>
    </row>
    <row r="717" spans="8:8">
      <c r="H717" s="621"/>
    </row>
    <row r="718" spans="8:8">
      <c r="H718" s="621"/>
    </row>
    <row r="719" spans="8:8">
      <c r="H719" s="621"/>
    </row>
    <row r="720" spans="8:8">
      <c r="H720" s="621"/>
    </row>
    <row r="721" spans="8:8">
      <c r="H721" s="621"/>
    </row>
    <row r="722" spans="8:8">
      <c r="H722" s="621"/>
    </row>
    <row r="723" spans="8:8">
      <c r="H723" s="621"/>
    </row>
    <row r="724" spans="8:8">
      <c r="H724" s="621"/>
    </row>
    <row r="725" spans="8:8">
      <c r="H725" s="621"/>
    </row>
    <row r="726" spans="8:8">
      <c r="H726" s="621"/>
    </row>
    <row r="727" spans="8:8">
      <c r="H727" s="621"/>
    </row>
    <row r="728" spans="8:8">
      <c r="H728" s="621"/>
    </row>
    <row r="729" spans="8:8">
      <c r="H729" s="621"/>
    </row>
    <row r="730" spans="8:8">
      <c r="H730" s="621"/>
    </row>
    <row r="731" spans="8:8">
      <c r="H731" s="621"/>
    </row>
    <row r="732" spans="8:8">
      <c r="H732" s="621"/>
    </row>
    <row r="733" spans="8:8">
      <c r="H733" s="621"/>
    </row>
    <row r="734" spans="8:8">
      <c r="H734" s="621"/>
    </row>
    <row r="735" spans="8:8">
      <c r="H735" s="621"/>
    </row>
    <row r="736" spans="8:8">
      <c r="H736" s="621"/>
    </row>
    <row r="737" spans="8:8">
      <c r="H737" s="621"/>
    </row>
    <row r="738" spans="8:8">
      <c r="H738" s="621"/>
    </row>
    <row r="739" spans="8:8">
      <c r="H739" s="621"/>
    </row>
    <row r="740" spans="8:8">
      <c r="H740" s="621"/>
    </row>
    <row r="741" spans="8:8">
      <c r="H741" s="621"/>
    </row>
    <row r="742" spans="8:8">
      <c r="H742" s="621"/>
    </row>
    <row r="743" spans="8:8">
      <c r="H743" s="621"/>
    </row>
    <row r="744" spans="8:8">
      <c r="H744" s="621"/>
    </row>
    <row r="745" spans="8:8">
      <c r="H745" s="621"/>
    </row>
    <row r="746" spans="8:8">
      <c r="H746" s="621"/>
    </row>
    <row r="747" spans="8:8">
      <c r="H747" s="621"/>
    </row>
    <row r="748" spans="8:8">
      <c r="H748" s="621"/>
    </row>
    <row r="749" spans="8:8">
      <c r="H749" s="621"/>
    </row>
    <row r="750" spans="8:8">
      <c r="H750" s="621"/>
    </row>
    <row r="751" spans="8:8">
      <c r="H751" s="621"/>
    </row>
    <row r="752" spans="8:8">
      <c r="H752" s="621"/>
    </row>
    <row r="753" spans="8:8">
      <c r="H753" s="621"/>
    </row>
    <row r="754" spans="8:8">
      <c r="H754" s="621"/>
    </row>
    <row r="755" spans="8:8">
      <c r="H755" s="621"/>
    </row>
    <row r="756" spans="8:8">
      <c r="H756" s="621"/>
    </row>
    <row r="757" spans="8:8">
      <c r="H757" s="621"/>
    </row>
    <row r="758" spans="8:8">
      <c r="H758" s="621"/>
    </row>
    <row r="759" spans="8:8">
      <c r="H759" s="621"/>
    </row>
    <row r="760" spans="8:8">
      <c r="H760" s="621"/>
    </row>
    <row r="761" spans="8:8">
      <c r="H761" s="621"/>
    </row>
    <row r="762" spans="8:8">
      <c r="H762" s="621"/>
    </row>
    <row r="763" spans="8:8">
      <c r="H763" s="621"/>
    </row>
    <row r="764" spans="8:8">
      <c r="H764" s="621"/>
    </row>
    <row r="765" spans="8:8">
      <c r="H765" s="621"/>
    </row>
    <row r="766" spans="8:8">
      <c r="H766" s="621"/>
    </row>
    <row r="767" spans="8:8">
      <c r="H767" s="621"/>
    </row>
    <row r="768" spans="8:8">
      <c r="H768" s="621"/>
    </row>
    <row r="769" spans="8:8">
      <c r="H769" s="621"/>
    </row>
    <row r="770" spans="8:8">
      <c r="H770" s="621"/>
    </row>
    <row r="771" spans="8:8">
      <c r="H771" s="621"/>
    </row>
    <row r="772" spans="8:8">
      <c r="H772" s="621"/>
    </row>
    <row r="773" spans="8:8">
      <c r="H773" s="621"/>
    </row>
    <row r="774" spans="8:8">
      <c r="H774" s="621"/>
    </row>
    <row r="775" spans="8:8">
      <c r="H775" s="621"/>
    </row>
    <row r="776" spans="8:8">
      <c r="H776" s="621"/>
    </row>
    <row r="777" spans="8:8">
      <c r="H777" s="621"/>
    </row>
    <row r="778" spans="8:8">
      <c r="H778" s="621"/>
    </row>
    <row r="779" spans="8:8">
      <c r="H779" s="621"/>
    </row>
    <row r="780" spans="8:8">
      <c r="H780" s="621"/>
    </row>
    <row r="781" spans="8:8">
      <c r="H781" s="621"/>
    </row>
    <row r="782" spans="8:8">
      <c r="H782" s="621"/>
    </row>
    <row r="783" spans="8:8">
      <c r="H783" s="621"/>
    </row>
    <row r="784" spans="8:8">
      <c r="H784" s="621"/>
    </row>
    <row r="785" spans="8:8">
      <c r="H785" s="621"/>
    </row>
    <row r="786" spans="8:8">
      <c r="H786" s="621"/>
    </row>
    <row r="787" spans="8:8">
      <c r="H787" s="621"/>
    </row>
    <row r="788" spans="8:8">
      <c r="H788" s="621"/>
    </row>
    <row r="789" spans="8:8">
      <c r="H789" s="621"/>
    </row>
    <row r="790" spans="8:8">
      <c r="H790" s="621"/>
    </row>
    <row r="791" spans="8:8">
      <c r="H791" s="621"/>
    </row>
    <row r="792" spans="8:8">
      <c r="H792" s="621"/>
    </row>
    <row r="793" spans="8:8">
      <c r="H793" s="621"/>
    </row>
    <row r="794" spans="8:8">
      <c r="H794" s="621"/>
    </row>
    <row r="795" spans="8:8">
      <c r="H795" s="621"/>
    </row>
    <row r="796" spans="8:8">
      <c r="H796" s="621"/>
    </row>
    <row r="797" spans="8:8">
      <c r="H797" s="621"/>
    </row>
    <row r="798" spans="8:8">
      <c r="H798" s="621"/>
    </row>
    <row r="799" spans="8:8">
      <c r="H799" s="621"/>
    </row>
    <row r="800" spans="8:8">
      <c r="H800" s="621"/>
    </row>
    <row r="801" spans="8:8">
      <c r="H801" s="621"/>
    </row>
    <row r="802" spans="8:8">
      <c r="H802" s="621"/>
    </row>
    <row r="803" spans="8:8">
      <c r="H803" s="621"/>
    </row>
    <row r="804" spans="8:8">
      <c r="H804" s="621"/>
    </row>
    <row r="805" spans="8:8">
      <c r="H805" s="621"/>
    </row>
    <row r="806" spans="8:8">
      <c r="H806" s="621"/>
    </row>
    <row r="807" spans="8:8">
      <c r="H807" s="621"/>
    </row>
    <row r="808" spans="8:8">
      <c r="H808" s="621"/>
    </row>
    <row r="809" spans="8:8">
      <c r="H809" s="621"/>
    </row>
    <row r="810" spans="8:8">
      <c r="H810" s="621"/>
    </row>
    <row r="811" spans="8:8">
      <c r="H811" s="621"/>
    </row>
    <row r="812" spans="8:8">
      <c r="H812" s="621"/>
    </row>
    <row r="813" spans="8:8">
      <c r="H813" s="621"/>
    </row>
    <row r="814" spans="8:8">
      <c r="H814" s="621"/>
    </row>
    <row r="815" spans="8:8">
      <c r="H815" s="621"/>
    </row>
    <row r="816" spans="8:8">
      <c r="H816" s="621"/>
    </row>
    <row r="817" spans="8:8">
      <c r="H817" s="621"/>
    </row>
    <row r="818" spans="8:8">
      <c r="H818" s="621"/>
    </row>
    <row r="819" spans="8:8">
      <c r="H819" s="621"/>
    </row>
    <row r="820" spans="8:8">
      <c r="H820" s="621"/>
    </row>
    <row r="821" spans="8:8">
      <c r="H821" s="621"/>
    </row>
    <row r="822" spans="8:8">
      <c r="H822" s="621"/>
    </row>
    <row r="823" spans="8:8">
      <c r="H823" s="621"/>
    </row>
    <row r="824" spans="8:8">
      <c r="H824" s="621"/>
    </row>
    <row r="825" spans="8:8">
      <c r="H825" s="621"/>
    </row>
    <row r="826" spans="8:8">
      <c r="H826" s="621"/>
    </row>
    <row r="827" spans="8:8">
      <c r="H827" s="621"/>
    </row>
    <row r="828" spans="8:8">
      <c r="H828" s="621"/>
    </row>
    <row r="829" spans="8:8">
      <c r="H829" s="621"/>
    </row>
    <row r="830" spans="8:8">
      <c r="H830" s="621"/>
    </row>
    <row r="831" spans="8:8">
      <c r="H831" s="621"/>
    </row>
    <row r="832" spans="8:8">
      <c r="H832" s="621"/>
    </row>
    <row r="833" spans="8:8">
      <c r="H833" s="621"/>
    </row>
    <row r="834" spans="8:8">
      <c r="H834" s="621"/>
    </row>
    <row r="835" spans="8:8">
      <c r="H835" s="621"/>
    </row>
    <row r="836" spans="8:8">
      <c r="H836" s="621"/>
    </row>
    <row r="837" spans="8:8">
      <c r="H837" s="621"/>
    </row>
    <row r="838" spans="8:8">
      <c r="H838" s="621"/>
    </row>
    <row r="839" spans="8:8">
      <c r="H839" s="621"/>
    </row>
    <row r="840" spans="8:8">
      <c r="H840" s="621"/>
    </row>
    <row r="841" spans="8:8">
      <c r="H841" s="621"/>
    </row>
    <row r="842" spans="8:8">
      <c r="H842" s="621"/>
    </row>
    <row r="843" spans="8:8">
      <c r="H843" s="621"/>
    </row>
    <row r="844" spans="8:8">
      <c r="H844" s="621"/>
    </row>
  </sheetData>
  <mergeCells count="14">
    <mergeCell ref="B71:C71"/>
    <mergeCell ref="B25:C25"/>
    <mergeCell ref="B31:C31"/>
    <mergeCell ref="B65:C65"/>
    <mergeCell ref="B68:C68"/>
    <mergeCell ref="A62:A64"/>
    <mergeCell ref="B62:B64"/>
    <mergeCell ref="H3:H4"/>
    <mergeCell ref="B6:C6"/>
    <mergeCell ref="A3:C3"/>
    <mergeCell ref="D3:D4"/>
    <mergeCell ref="E3:E4"/>
    <mergeCell ref="F3:G3"/>
    <mergeCell ref="A5:C5"/>
  </mergeCells>
  <phoneticPr fontId="15" type="noConversion"/>
  <printOptions horizontalCentered="1"/>
  <pageMargins left="0.63" right="0.47244094488188981" top="0.68" bottom="0.5" header="0.43307086614173229" footer="0.19685039370078741"/>
  <pageSetup paperSize="9" scale="95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10"/>
  <sheetViews>
    <sheetView zoomScale="130" zoomScaleNormal="130" workbookViewId="0">
      <pane xSplit="3" ySplit="4" topLeftCell="D5" activePane="bottomRight" state="frozen"/>
      <selection activeCell="F43" sqref="F43"/>
      <selection pane="topRight" activeCell="F43" sqref="F43"/>
      <selection pane="bottomLeft" activeCell="F43" sqref="F43"/>
      <selection pane="bottomRight" activeCell="F43" sqref="F43"/>
    </sheetView>
  </sheetViews>
  <sheetFormatPr defaultColWidth="8.88671875" defaultRowHeight="13.5"/>
  <cols>
    <col min="1" max="1" width="3" style="655" customWidth="1"/>
    <col min="2" max="2" width="9.44140625" style="655" customWidth="1"/>
    <col min="3" max="3" width="5.6640625" style="655" customWidth="1"/>
    <col min="4" max="4" width="10.88671875" style="655" customWidth="1"/>
    <col min="5" max="5" width="10.21875" style="655" customWidth="1"/>
    <col min="6" max="6" width="7.88671875" style="655" customWidth="1"/>
    <col min="7" max="7" width="9.77734375" style="655" customWidth="1"/>
    <col min="8" max="8" width="10.33203125" style="655" customWidth="1"/>
    <col min="9" max="9" width="10" style="655" customWidth="1"/>
    <col min="10" max="10" width="13" style="655" customWidth="1"/>
    <col min="11" max="11" width="11.33203125" style="655" customWidth="1"/>
    <col min="12" max="12" width="11.6640625" style="655" customWidth="1"/>
    <col min="13" max="16384" width="8.88671875" style="655"/>
  </cols>
  <sheetData>
    <row r="1" spans="1:26" ht="38.25" customHeight="1">
      <c r="A1" s="1349" t="s">
        <v>2355</v>
      </c>
      <c r="B1" s="1349"/>
      <c r="C1" s="1349"/>
      <c r="D1" s="1349"/>
      <c r="E1" s="1349"/>
      <c r="F1" s="1349"/>
      <c r="G1" s="1349"/>
      <c r="H1" s="1349"/>
      <c r="I1" s="1349"/>
      <c r="J1" s="1349"/>
      <c r="K1" s="1349"/>
      <c r="L1" s="1349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</row>
    <row r="2" spans="1:26" ht="15.75" customHeight="1"/>
    <row r="3" spans="1:26" s="656" customFormat="1" ht="19.5" customHeight="1">
      <c r="A3" s="1350" t="s">
        <v>100</v>
      </c>
      <c r="B3" s="1350" t="s">
        <v>136</v>
      </c>
      <c r="C3" s="1350" t="s">
        <v>1011</v>
      </c>
      <c r="D3" s="1352" t="s">
        <v>1012</v>
      </c>
      <c r="E3" s="1354" t="s">
        <v>1013</v>
      </c>
      <c r="F3" s="1355"/>
      <c r="G3" s="1355"/>
      <c r="H3" s="1356"/>
      <c r="I3" s="1357" t="s">
        <v>1014</v>
      </c>
      <c r="J3" s="1350" t="s">
        <v>101</v>
      </c>
      <c r="K3" s="1350" t="s">
        <v>1015</v>
      </c>
      <c r="L3" s="1358" t="s">
        <v>672</v>
      </c>
    </row>
    <row r="4" spans="1:26" s="656" customFormat="1" ht="20.100000000000001" customHeight="1" thickBot="1">
      <c r="A4" s="1351"/>
      <c r="B4" s="1351"/>
      <c r="C4" s="1351"/>
      <c r="D4" s="1353"/>
      <c r="E4" s="1225" t="s">
        <v>102</v>
      </c>
      <c r="F4" s="1225" t="s">
        <v>1016</v>
      </c>
      <c r="G4" s="1225" t="s">
        <v>1017</v>
      </c>
      <c r="H4" s="657" t="s">
        <v>1018</v>
      </c>
      <c r="I4" s="1353"/>
      <c r="J4" s="1351"/>
      <c r="K4" s="1351"/>
      <c r="L4" s="1351"/>
    </row>
    <row r="5" spans="1:26" s="656" customFormat="1" ht="20.100000000000001" customHeight="1">
      <c r="A5" s="658">
        <v>1</v>
      </c>
      <c r="B5" s="658" t="s">
        <v>2356</v>
      </c>
      <c r="C5" s="1025" t="s">
        <v>1072</v>
      </c>
      <c r="D5" s="659">
        <v>58512300</v>
      </c>
      <c r="E5" s="659">
        <v>480000</v>
      </c>
      <c r="F5" s="659">
        <v>0</v>
      </c>
      <c r="G5" s="659">
        <v>6101640</v>
      </c>
      <c r="H5" s="659">
        <v>5839140</v>
      </c>
      <c r="I5" s="659">
        <v>480000</v>
      </c>
      <c r="J5" s="660">
        <f>SUM(D5:I5)</f>
        <v>71413080</v>
      </c>
      <c r="K5" s="661">
        <v>10094030</v>
      </c>
      <c r="L5" s="675">
        <f>J5-K5</f>
        <v>61319050</v>
      </c>
    </row>
    <row r="6" spans="1:26" s="656" customFormat="1" ht="20.100000000000001" customHeight="1">
      <c r="A6" s="662">
        <v>2</v>
      </c>
      <c r="B6" s="662" t="s">
        <v>2357</v>
      </c>
      <c r="C6" s="663" t="s">
        <v>1073</v>
      </c>
      <c r="D6" s="664">
        <v>50915800</v>
      </c>
      <c r="E6" s="664">
        <v>1320000</v>
      </c>
      <c r="F6" s="664">
        <v>0</v>
      </c>
      <c r="G6" s="664">
        <v>5529900</v>
      </c>
      <c r="H6" s="664">
        <v>5098200</v>
      </c>
      <c r="I6" s="664">
        <v>480000</v>
      </c>
      <c r="J6" s="665">
        <f>SUM(D6:I6)</f>
        <v>63343900</v>
      </c>
      <c r="K6" s="666">
        <v>10151780</v>
      </c>
      <c r="L6" s="665">
        <f>J6-K6</f>
        <v>53192120</v>
      </c>
    </row>
    <row r="7" spans="1:26" s="656" customFormat="1" ht="20.100000000000001" customHeight="1">
      <c r="A7" s="662">
        <v>3</v>
      </c>
      <c r="B7" s="662" t="s">
        <v>2358</v>
      </c>
      <c r="C7" s="663" t="s">
        <v>1074</v>
      </c>
      <c r="D7" s="664">
        <v>45826800</v>
      </c>
      <c r="E7" s="664">
        <v>0</v>
      </c>
      <c r="F7" s="664">
        <v>0</v>
      </c>
      <c r="G7" s="664">
        <v>3766120</v>
      </c>
      <c r="H7" s="664">
        <v>4588080</v>
      </c>
      <c r="I7" s="664">
        <v>480000</v>
      </c>
      <c r="J7" s="665">
        <f t="shared" ref="J7:J26" si="0">SUM(D7:I7)</f>
        <v>54661000</v>
      </c>
      <c r="K7" s="666">
        <v>8450050</v>
      </c>
      <c r="L7" s="665">
        <f t="shared" ref="L7:L26" si="1">J7-K7</f>
        <v>46210950</v>
      </c>
    </row>
    <row r="8" spans="1:26" s="656" customFormat="1" ht="20.100000000000001" customHeight="1">
      <c r="A8" s="662">
        <v>4</v>
      </c>
      <c r="B8" s="662" t="s">
        <v>2359</v>
      </c>
      <c r="C8" s="663" t="s">
        <v>1031</v>
      </c>
      <c r="D8" s="664">
        <v>44796300</v>
      </c>
      <c r="E8" s="664">
        <v>0</v>
      </c>
      <c r="F8" s="664">
        <v>0</v>
      </c>
      <c r="G8" s="664">
        <v>4141260</v>
      </c>
      <c r="H8" s="664">
        <v>4485480</v>
      </c>
      <c r="I8" s="664">
        <v>480000</v>
      </c>
      <c r="J8" s="665">
        <f t="shared" si="0"/>
        <v>53903040</v>
      </c>
      <c r="K8" s="666">
        <v>7117790</v>
      </c>
      <c r="L8" s="665">
        <f t="shared" si="1"/>
        <v>46785250</v>
      </c>
    </row>
    <row r="9" spans="1:26" s="656" customFormat="1" ht="20.100000000000001" customHeight="1">
      <c r="A9" s="662">
        <v>5</v>
      </c>
      <c r="B9" s="662" t="s">
        <v>2360</v>
      </c>
      <c r="C9" s="663" t="s">
        <v>1019</v>
      </c>
      <c r="D9" s="664">
        <v>45381300</v>
      </c>
      <c r="E9" s="664">
        <v>960000</v>
      </c>
      <c r="F9" s="664">
        <v>0</v>
      </c>
      <c r="G9" s="664">
        <v>4879660</v>
      </c>
      <c r="H9" s="664">
        <v>4520580</v>
      </c>
      <c r="I9" s="664">
        <v>480000</v>
      </c>
      <c r="J9" s="665">
        <f t="shared" si="0"/>
        <v>56221540</v>
      </c>
      <c r="K9" s="666">
        <v>9875580</v>
      </c>
      <c r="L9" s="665">
        <f t="shared" si="1"/>
        <v>46345960</v>
      </c>
    </row>
    <row r="10" spans="1:26" s="656" customFormat="1" ht="20.100000000000001" customHeight="1">
      <c r="A10" s="662">
        <v>6</v>
      </c>
      <c r="B10" s="662" t="s">
        <v>2359</v>
      </c>
      <c r="C10" s="663" t="s">
        <v>1075</v>
      </c>
      <c r="D10" s="664">
        <v>44854800</v>
      </c>
      <c r="E10" s="664">
        <v>480000</v>
      </c>
      <c r="F10" s="664">
        <v>0</v>
      </c>
      <c r="G10" s="664">
        <v>3848200</v>
      </c>
      <c r="H10" s="664">
        <v>4485480</v>
      </c>
      <c r="I10" s="664">
        <v>480000</v>
      </c>
      <c r="J10" s="665">
        <f t="shared" si="0"/>
        <v>54148480</v>
      </c>
      <c r="K10" s="666">
        <v>6870000</v>
      </c>
      <c r="L10" s="665">
        <f t="shared" si="1"/>
        <v>47278480</v>
      </c>
    </row>
    <row r="11" spans="1:26" s="656" customFormat="1" ht="20.100000000000001" customHeight="1">
      <c r="A11" s="662">
        <v>7</v>
      </c>
      <c r="B11" s="662" t="s">
        <v>2361</v>
      </c>
      <c r="C11" s="663" t="s">
        <v>1021</v>
      </c>
      <c r="D11" s="664">
        <v>40830200</v>
      </c>
      <c r="E11" s="664">
        <v>480000</v>
      </c>
      <c r="F11" s="664">
        <v>0</v>
      </c>
      <c r="G11" s="664">
        <v>593520</v>
      </c>
      <c r="H11" s="664">
        <v>4088640</v>
      </c>
      <c r="I11" s="664">
        <v>480000</v>
      </c>
      <c r="J11" s="665">
        <f t="shared" si="0"/>
        <v>46472360</v>
      </c>
      <c r="K11" s="666">
        <v>6336310</v>
      </c>
      <c r="L11" s="665">
        <f t="shared" si="1"/>
        <v>40136050</v>
      </c>
    </row>
    <row r="12" spans="1:26" s="656" customFormat="1" ht="20.100000000000001" customHeight="1">
      <c r="A12" s="662">
        <v>8</v>
      </c>
      <c r="B12" s="662" t="s">
        <v>2361</v>
      </c>
      <c r="C12" s="663" t="s">
        <v>1076</v>
      </c>
      <c r="D12" s="664">
        <v>40436800</v>
      </c>
      <c r="E12" s="664">
        <v>1440000</v>
      </c>
      <c r="F12" s="664">
        <v>0</v>
      </c>
      <c r="G12" s="664">
        <v>4330410</v>
      </c>
      <c r="H12" s="664">
        <v>4054920</v>
      </c>
      <c r="I12" s="664">
        <v>480000</v>
      </c>
      <c r="J12" s="665">
        <f t="shared" si="0"/>
        <v>50742130</v>
      </c>
      <c r="K12" s="666">
        <v>5748740</v>
      </c>
      <c r="L12" s="665">
        <f t="shared" si="1"/>
        <v>44993390</v>
      </c>
    </row>
    <row r="13" spans="1:26" s="656" customFormat="1" ht="20.100000000000001" customHeight="1">
      <c r="A13" s="662">
        <v>9</v>
      </c>
      <c r="B13" s="662" t="s">
        <v>2362</v>
      </c>
      <c r="C13" s="663" t="s">
        <v>1020</v>
      </c>
      <c r="D13" s="664">
        <v>41381400</v>
      </c>
      <c r="E13" s="664">
        <v>480000</v>
      </c>
      <c r="F13" s="664">
        <v>0</v>
      </c>
      <c r="G13" s="664">
        <v>100480</v>
      </c>
      <c r="H13" s="664">
        <v>4121640</v>
      </c>
      <c r="I13" s="664">
        <v>480000</v>
      </c>
      <c r="J13" s="665">
        <f t="shared" si="0"/>
        <v>46563520</v>
      </c>
      <c r="K13" s="666">
        <v>7709700</v>
      </c>
      <c r="L13" s="665">
        <f t="shared" si="1"/>
        <v>38853820</v>
      </c>
    </row>
    <row r="14" spans="1:26" s="656" customFormat="1" ht="20.100000000000001" customHeight="1">
      <c r="A14" s="662">
        <v>10</v>
      </c>
      <c r="B14" s="662" t="s">
        <v>2363</v>
      </c>
      <c r="C14" s="663" t="s">
        <v>1077</v>
      </c>
      <c r="D14" s="664">
        <v>39232000</v>
      </c>
      <c r="E14" s="664">
        <v>1440000</v>
      </c>
      <c r="F14" s="664">
        <v>0</v>
      </c>
      <c r="G14" s="664">
        <v>4273200</v>
      </c>
      <c r="H14" s="664">
        <v>3910620</v>
      </c>
      <c r="I14" s="664">
        <v>480000</v>
      </c>
      <c r="J14" s="665">
        <f t="shared" si="0"/>
        <v>49335820</v>
      </c>
      <c r="K14" s="666">
        <v>6652420</v>
      </c>
      <c r="L14" s="665">
        <f t="shared" si="1"/>
        <v>42683400</v>
      </c>
    </row>
    <row r="15" spans="1:26" s="656" customFormat="1" ht="20.100000000000001" customHeight="1">
      <c r="A15" s="662">
        <v>11</v>
      </c>
      <c r="B15" s="662" t="s">
        <v>2364</v>
      </c>
      <c r="C15" s="663" t="s">
        <v>1078</v>
      </c>
      <c r="D15" s="664">
        <v>39847800</v>
      </c>
      <c r="E15" s="664">
        <v>720000</v>
      </c>
      <c r="F15" s="664">
        <v>0</v>
      </c>
      <c r="G15" s="664">
        <v>4339800</v>
      </c>
      <c r="H15" s="664">
        <v>3984780</v>
      </c>
      <c r="I15" s="664">
        <v>480000</v>
      </c>
      <c r="J15" s="665">
        <f t="shared" si="0"/>
        <v>49372380</v>
      </c>
      <c r="K15" s="666">
        <v>8843690</v>
      </c>
      <c r="L15" s="665">
        <f t="shared" si="1"/>
        <v>40528690</v>
      </c>
    </row>
    <row r="16" spans="1:26" s="656" customFormat="1" ht="20.100000000000001" customHeight="1">
      <c r="A16" s="662">
        <v>12</v>
      </c>
      <c r="B16" s="662" t="s">
        <v>2363</v>
      </c>
      <c r="C16" s="663" t="s">
        <v>1079</v>
      </c>
      <c r="D16" s="664">
        <v>39357800</v>
      </c>
      <c r="E16" s="664">
        <v>720000</v>
      </c>
      <c r="F16" s="664">
        <v>0</v>
      </c>
      <c r="G16" s="664">
        <v>4286700</v>
      </c>
      <c r="H16" s="664">
        <v>3910620</v>
      </c>
      <c r="I16" s="664">
        <v>480000</v>
      </c>
      <c r="J16" s="665">
        <f t="shared" si="0"/>
        <v>48755120</v>
      </c>
      <c r="K16" s="666">
        <v>5831170</v>
      </c>
      <c r="L16" s="665">
        <f t="shared" si="1"/>
        <v>42923950</v>
      </c>
    </row>
    <row r="17" spans="1:12" s="656" customFormat="1" ht="20.100000000000001" customHeight="1">
      <c r="A17" s="662">
        <v>13</v>
      </c>
      <c r="B17" s="662" t="s">
        <v>2365</v>
      </c>
      <c r="C17" s="663" t="s">
        <v>1080</v>
      </c>
      <c r="D17" s="664">
        <v>38461200</v>
      </c>
      <c r="E17" s="664">
        <v>720000</v>
      </c>
      <c r="F17" s="664">
        <v>0</v>
      </c>
      <c r="G17" s="664">
        <v>4096640</v>
      </c>
      <c r="H17" s="664">
        <v>3832740</v>
      </c>
      <c r="I17" s="664">
        <v>480000</v>
      </c>
      <c r="J17" s="665">
        <f t="shared" si="0"/>
        <v>47590580</v>
      </c>
      <c r="K17" s="666">
        <v>4999100</v>
      </c>
      <c r="L17" s="665">
        <f t="shared" si="1"/>
        <v>42591480</v>
      </c>
    </row>
    <row r="18" spans="1:12" s="656" customFormat="1" ht="20.100000000000001" customHeight="1">
      <c r="A18" s="662">
        <v>14</v>
      </c>
      <c r="B18" s="662" t="s">
        <v>2366</v>
      </c>
      <c r="C18" s="663" t="s">
        <v>1081</v>
      </c>
      <c r="D18" s="664">
        <v>30957000</v>
      </c>
      <c r="E18" s="664">
        <v>1440000</v>
      </c>
      <c r="F18" s="664">
        <v>0</v>
      </c>
      <c r="G18" s="664">
        <v>282900</v>
      </c>
      <c r="H18" s="664">
        <v>3104040</v>
      </c>
      <c r="I18" s="664">
        <v>480000</v>
      </c>
      <c r="J18" s="665">
        <f t="shared" si="0"/>
        <v>36263940</v>
      </c>
      <c r="K18" s="666">
        <v>5695610</v>
      </c>
      <c r="L18" s="665">
        <f t="shared" si="1"/>
        <v>30568330</v>
      </c>
    </row>
    <row r="19" spans="1:12" s="656" customFormat="1" ht="20.100000000000001" customHeight="1">
      <c r="A19" s="662">
        <v>15</v>
      </c>
      <c r="B19" s="662" t="s">
        <v>2367</v>
      </c>
      <c r="C19" s="667" t="s">
        <v>1082</v>
      </c>
      <c r="D19" s="664">
        <v>27857400</v>
      </c>
      <c r="E19" s="664">
        <v>220000</v>
      </c>
      <c r="F19" s="664">
        <v>0</v>
      </c>
      <c r="G19" s="664">
        <v>1481140</v>
      </c>
      <c r="H19" s="664">
        <v>2776320</v>
      </c>
      <c r="I19" s="664">
        <v>480000</v>
      </c>
      <c r="J19" s="665">
        <f t="shared" si="0"/>
        <v>32814860</v>
      </c>
      <c r="K19" s="666">
        <v>3908670</v>
      </c>
      <c r="L19" s="665">
        <f t="shared" si="1"/>
        <v>28906190</v>
      </c>
    </row>
    <row r="20" spans="1:12" s="656" customFormat="1" ht="20.100000000000001" customHeight="1">
      <c r="A20" s="662">
        <v>16</v>
      </c>
      <c r="B20" s="662" t="s">
        <v>2367</v>
      </c>
      <c r="C20" s="667" t="s">
        <v>481</v>
      </c>
      <c r="D20" s="668">
        <v>27292200</v>
      </c>
      <c r="E20" s="668">
        <v>140000</v>
      </c>
      <c r="F20" s="664">
        <v>0</v>
      </c>
      <c r="G20" s="668">
        <v>2190760</v>
      </c>
      <c r="H20" s="668">
        <v>2719800</v>
      </c>
      <c r="I20" s="664">
        <v>480000</v>
      </c>
      <c r="J20" s="665">
        <f t="shared" si="0"/>
        <v>32822760</v>
      </c>
      <c r="K20" s="669">
        <v>3763980</v>
      </c>
      <c r="L20" s="665">
        <f t="shared" si="1"/>
        <v>29058780</v>
      </c>
    </row>
    <row r="21" spans="1:12" s="656" customFormat="1" ht="20.100000000000001" customHeight="1">
      <c r="A21" s="662">
        <v>17</v>
      </c>
      <c r="B21" s="662" t="s">
        <v>2368</v>
      </c>
      <c r="C21" s="667" t="s">
        <v>483</v>
      </c>
      <c r="D21" s="664">
        <v>27107900</v>
      </c>
      <c r="E21" s="664">
        <v>0</v>
      </c>
      <c r="F21" s="664">
        <v>0</v>
      </c>
      <c r="G21" s="664">
        <v>1134860</v>
      </c>
      <c r="H21" s="664">
        <v>2719800</v>
      </c>
      <c r="I21" s="664">
        <v>480000</v>
      </c>
      <c r="J21" s="665">
        <f t="shared" ref="J21:J23" si="2">SUM(D21:I21)</f>
        <v>31442560</v>
      </c>
      <c r="K21" s="666">
        <v>3796090</v>
      </c>
      <c r="L21" s="665">
        <f t="shared" ref="L21:L23" si="3">J21-K21</f>
        <v>27646470</v>
      </c>
    </row>
    <row r="22" spans="1:12" s="656" customFormat="1" ht="20.100000000000001" customHeight="1">
      <c r="A22" s="662">
        <v>18</v>
      </c>
      <c r="B22" s="662" t="s">
        <v>2370</v>
      </c>
      <c r="C22" s="667" t="s">
        <v>1022</v>
      </c>
      <c r="D22" s="664">
        <v>24926900</v>
      </c>
      <c r="E22" s="664">
        <v>280000</v>
      </c>
      <c r="F22" s="664">
        <v>0</v>
      </c>
      <c r="G22" s="664">
        <v>2220600</v>
      </c>
      <c r="H22" s="664">
        <v>2498940</v>
      </c>
      <c r="I22" s="664">
        <v>480000</v>
      </c>
      <c r="J22" s="665">
        <f t="shared" si="2"/>
        <v>30406440</v>
      </c>
      <c r="K22" s="666">
        <v>3334640</v>
      </c>
      <c r="L22" s="665">
        <f t="shared" si="3"/>
        <v>27071800</v>
      </c>
    </row>
    <row r="23" spans="1:12" s="656" customFormat="1" ht="20.100000000000001" customHeight="1">
      <c r="A23" s="662">
        <v>19</v>
      </c>
      <c r="B23" s="662" t="s">
        <v>2369</v>
      </c>
      <c r="C23" s="667" t="s">
        <v>1084</v>
      </c>
      <c r="D23" s="664">
        <v>23643500</v>
      </c>
      <c r="E23" s="664">
        <v>0</v>
      </c>
      <c r="F23" s="664"/>
      <c r="G23" s="664">
        <v>2325340</v>
      </c>
      <c r="H23" s="664">
        <v>2359260</v>
      </c>
      <c r="I23" s="664">
        <v>480000</v>
      </c>
      <c r="J23" s="665">
        <f t="shared" si="2"/>
        <v>28808100</v>
      </c>
      <c r="K23" s="666">
        <v>2927540</v>
      </c>
      <c r="L23" s="665">
        <f t="shared" si="3"/>
        <v>25880560</v>
      </c>
    </row>
    <row r="24" spans="1:12" s="656" customFormat="1" ht="20.100000000000001" customHeight="1">
      <c r="A24" s="662">
        <v>20</v>
      </c>
      <c r="B24" s="662" t="s">
        <v>2374</v>
      </c>
      <c r="C24" s="667" t="s">
        <v>2375</v>
      </c>
      <c r="D24" s="664">
        <v>22923600</v>
      </c>
      <c r="E24" s="664">
        <v>0</v>
      </c>
      <c r="F24" s="664"/>
      <c r="G24" s="664">
        <v>615560</v>
      </c>
      <c r="H24" s="664">
        <v>2292360</v>
      </c>
      <c r="I24" s="664">
        <v>480000</v>
      </c>
      <c r="J24" s="665">
        <f t="shared" si="0"/>
        <v>26311520</v>
      </c>
      <c r="K24" s="666">
        <v>3687240</v>
      </c>
      <c r="L24" s="665">
        <f t="shared" si="1"/>
        <v>22624280</v>
      </c>
    </row>
    <row r="25" spans="1:12" s="656" customFormat="1" ht="20.100000000000001" customHeight="1">
      <c r="A25" s="662">
        <v>21</v>
      </c>
      <c r="B25" s="670" t="s">
        <v>2371</v>
      </c>
      <c r="C25" s="671" t="s">
        <v>1085</v>
      </c>
      <c r="D25" s="664">
        <v>33738300</v>
      </c>
      <c r="E25" s="664">
        <v>0</v>
      </c>
      <c r="F25" s="664"/>
      <c r="G25" s="664">
        <v>82320</v>
      </c>
      <c r="H25" s="664">
        <v>3354300</v>
      </c>
      <c r="I25" s="664">
        <v>480000</v>
      </c>
      <c r="J25" s="665">
        <f t="shared" si="0"/>
        <v>37654920</v>
      </c>
      <c r="K25" s="666">
        <v>4510180</v>
      </c>
      <c r="L25" s="665">
        <f t="shared" si="1"/>
        <v>33144740</v>
      </c>
    </row>
    <row r="26" spans="1:12" s="672" customFormat="1" ht="20.100000000000001" customHeight="1">
      <c r="A26" s="662">
        <v>22</v>
      </c>
      <c r="B26" s="662" t="s">
        <v>2372</v>
      </c>
      <c r="C26" s="667" t="s">
        <v>151</v>
      </c>
      <c r="D26" s="664">
        <v>33202500</v>
      </c>
      <c r="E26" s="664">
        <v>480000</v>
      </c>
      <c r="F26" s="664">
        <v>720000</v>
      </c>
      <c r="G26" s="664">
        <v>1389890</v>
      </c>
      <c r="H26" s="664">
        <v>3326640</v>
      </c>
      <c r="I26" s="664">
        <v>480000</v>
      </c>
      <c r="J26" s="665">
        <f t="shared" si="0"/>
        <v>39599030</v>
      </c>
      <c r="K26" s="666">
        <v>5538330</v>
      </c>
      <c r="L26" s="665">
        <f t="shared" si="1"/>
        <v>34060700</v>
      </c>
    </row>
    <row r="27" spans="1:12" s="672" customFormat="1" ht="20.100000000000001" customHeight="1">
      <c r="A27" s="662">
        <v>23</v>
      </c>
      <c r="B27" s="662" t="s">
        <v>2373</v>
      </c>
      <c r="C27" s="667" t="s">
        <v>145</v>
      </c>
      <c r="D27" s="664">
        <v>29077400</v>
      </c>
      <c r="E27" s="664">
        <v>480000</v>
      </c>
      <c r="F27" s="664">
        <v>0</v>
      </c>
      <c r="G27" s="664">
        <v>141680</v>
      </c>
      <c r="H27" s="664">
        <v>2914440</v>
      </c>
      <c r="I27" s="664">
        <v>480000</v>
      </c>
      <c r="J27" s="665">
        <f>SUM(D27:I27)</f>
        <v>33093520</v>
      </c>
      <c r="K27" s="666">
        <v>4321680</v>
      </c>
      <c r="L27" s="665">
        <f>J27-K27</f>
        <v>28771840</v>
      </c>
    </row>
    <row r="28" spans="1:12" s="672" customFormat="1" ht="20.100000000000001" customHeight="1">
      <c r="A28" s="662">
        <v>24</v>
      </c>
      <c r="B28" s="663" t="s">
        <v>2377</v>
      </c>
      <c r="C28" s="673" t="s">
        <v>482</v>
      </c>
      <c r="D28" s="674">
        <v>23763200</v>
      </c>
      <c r="E28" s="674">
        <v>240000</v>
      </c>
      <c r="F28" s="674">
        <v>0</v>
      </c>
      <c r="G28" s="674">
        <v>694680</v>
      </c>
      <c r="H28" s="674">
        <v>2776320</v>
      </c>
      <c r="I28" s="674">
        <v>480000</v>
      </c>
      <c r="J28" s="675">
        <f>SUM(D28:I28)</f>
        <v>27954200</v>
      </c>
      <c r="K28" s="676">
        <v>3653550</v>
      </c>
      <c r="L28" s="675">
        <f>J28-K28</f>
        <v>24300650</v>
      </c>
    </row>
    <row r="29" spans="1:12" s="672" customFormat="1" ht="20.100000000000001" customHeight="1">
      <c r="A29" s="662">
        <v>25</v>
      </c>
      <c r="B29" s="1026" t="s">
        <v>2376</v>
      </c>
      <c r="C29" s="667" t="s">
        <v>1083</v>
      </c>
      <c r="D29" s="664">
        <v>4042700</v>
      </c>
      <c r="E29" s="664">
        <v>0</v>
      </c>
      <c r="F29" s="664">
        <v>0</v>
      </c>
      <c r="G29" s="664">
        <v>0</v>
      </c>
      <c r="H29" s="664">
        <v>0</v>
      </c>
      <c r="I29" s="664">
        <v>80000</v>
      </c>
      <c r="J29" s="665">
        <f t="shared" ref="J29" si="4">SUM(D29:I29)</f>
        <v>4122700</v>
      </c>
      <c r="K29" s="666">
        <v>525680</v>
      </c>
      <c r="L29" s="665">
        <f t="shared" ref="L29" si="5">J29-K29</f>
        <v>3597020</v>
      </c>
    </row>
    <row r="30" spans="1:12" s="672" customFormat="1" ht="20.100000000000001" customHeight="1">
      <c r="A30" s="662">
        <v>26</v>
      </c>
      <c r="B30" s="662" t="s">
        <v>545</v>
      </c>
      <c r="C30" s="667" t="s">
        <v>1086</v>
      </c>
      <c r="D30" s="664">
        <v>15422000</v>
      </c>
      <c r="E30" s="664">
        <v>0</v>
      </c>
      <c r="F30" s="664">
        <v>0</v>
      </c>
      <c r="G30" s="664">
        <v>0</v>
      </c>
      <c r="H30" s="664">
        <v>0</v>
      </c>
      <c r="I30" s="664">
        <v>0</v>
      </c>
      <c r="J30" s="675">
        <f t="shared" ref="J30:J31" si="6">SUM(D30:I30)</f>
        <v>15422000</v>
      </c>
      <c r="K30" s="665">
        <v>1394800</v>
      </c>
      <c r="L30" s="675">
        <f t="shared" ref="L30:L42" si="7">J30-K30</f>
        <v>14027200</v>
      </c>
    </row>
    <row r="31" spans="1:12" s="672" customFormat="1" ht="20.100000000000001" customHeight="1">
      <c r="A31" s="662">
        <v>27</v>
      </c>
      <c r="B31" s="662" t="s">
        <v>1023</v>
      </c>
      <c r="C31" s="667" t="s">
        <v>1087</v>
      </c>
      <c r="D31" s="664">
        <v>15422000</v>
      </c>
      <c r="E31" s="664">
        <v>0</v>
      </c>
      <c r="F31" s="664">
        <v>0</v>
      </c>
      <c r="G31" s="664">
        <v>0</v>
      </c>
      <c r="H31" s="664">
        <v>0</v>
      </c>
      <c r="I31" s="664">
        <v>0</v>
      </c>
      <c r="J31" s="675">
        <f t="shared" si="6"/>
        <v>15422000</v>
      </c>
      <c r="K31" s="665">
        <v>1394800</v>
      </c>
      <c r="L31" s="675">
        <f t="shared" si="7"/>
        <v>14027200</v>
      </c>
    </row>
    <row r="32" spans="1:12" s="672" customFormat="1" ht="20.100000000000001" customHeight="1">
      <c r="A32" s="662">
        <v>28</v>
      </c>
      <c r="B32" s="662" t="s">
        <v>545</v>
      </c>
      <c r="C32" s="667" t="s">
        <v>1088</v>
      </c>
      <c r="D32" s="664">
        <v>15422000</v>
      </c>
      <c r="E32" s="664">
        <v>0</v>
      </c>
      <c r="F32" s="664">
        <v>0</v>
      </c>
      <c r="G32" s="664">
        <v>0</v>
      </c>
      <c r="H32" s="664">
        <v>0</v>
      </c>
      <c r="I32" s="664">
        <v>0</v>
      </c>
      <c r="J32" s="675">
        <f t="shared" ref="J32:J43" si="8">SUM(D32:I32)</f>
        <v>15422000</v>
      </c>
      <c r="K32" s="665">
        <v>1394800</v>
      </c>
      <c r="L32" s="675">
        <f t="shared" si="7"/>
        <v>14027200</v>
      </c>
    </row>
    <row r="33" spans="1:12" s="672" customFormat="1" ht="20.100000000000001" customHeight="1">
      <c r="A33" s="662">
        <v>29</v>
      </c>
      <c r="B33" s="662" t="s">
        <v>1024</v>
      </c>
      <c r="C33" s="667" t="s">
        <v>1026</v>
      </c>
      <c r="D33" s="664">
        <v>15422000</v>
      </c>
      <c r="E33" s="664">
        <v>0</v>
      </c>
      <c r="F33" s="664">
        <v>0</v>
      </c>
      <c r="G33" s="664">
        <v>0</v>
      </c>
      <c r="H33" s="664">
        <v>0</v>
      </c>
      <c r="I33" s="664">
        <v>0</v>
      </c>
      <c r="J33" s="675">
        <f t="shared" ref="J33:J37" si="9">SUM(D33:I33)</f>
        <v>15422000</v>
      </c>
      <c r="K33" s="665">
        <v>1394800</v>
      </c>
      <c r="L33" s="675">
        <f t="shared" si="7"/>
        <v>14027200</v>
      </c>
    </row>
    <row r="34" spans="1:12" s="672" customFormat="1" ht="20.100000000000001" customHeight="1">
      <c r="A34" s="662">
        <v>30</v>
      </c>
      <c r="B34" s="662" t="s">
        <v>1024</v>
      </c>
      <c r="C34" s="667" t="s">
        <v>1089</v>
      </c>
      <c r="D34" s="664">
        <v>15422000</v>
      </c>
      <c r="E34" s="664">
        <v>0</v>
      </c>
      <c r="F34" s="664">
        <v>0</v>
      </c>
      <c r="G34" s="664">
        <v>0</v>
      </c>
      <c r="H34" s="664">
        <v>0</v>
      </c>
      <c r="I34" s="664">
        <v>0</v>
      </c>
      <c r="J34" s="675">
        <f t="shared" si="9"/>
        <v>15422000</v>
      </c>
      <c r="K34" s="665">
        <v>1394800</v>
      </c>
      <c r="L34" s="675">
        <f t="shared" si="7"/>
        <v>14027200</v>
      </c>
    </row>
    <row r="35" spans="1:12" s="672" customFormat="1" ht="20.100000000000001" customHeight="1">
      <c r="A35" s="662">
        <v>31</v>
      </c>
      <c r="B35" s="662" t="s">
        <v>1032</v>
      </c>
      <c r="C35" s="667" t="s">
        <v>1090</v>
      </c>
      <c r="D35" s="664">
        <v>15422000</v>
      </c>
      <c r="E35" s="664">
        <v>0</v>
      </c>
      <c r="F35" s="664">
        <v>0</v>
      </c>
      <c r="G35" s="664">
        <v>0</v>
      </c>
      <c r="H35" s="664">
        <v>0</v>
      </c>
      <c r="I35" s="664">
        <v>0</v>
      </c>
      <c r="J35" s="675">
        <f t="shared" si="9"/>
        <v>15422000</v>
      </c>
      <c r="K35" s="665">
        <v>1394800</v>
      </c>
      <c r="L35" s="675">
        <f t="shared" si="7"/>
        <v>14027200</v>
      </c>
    </row>
    <row r="36" spans="1:12" s="672" customFormat="1" ht="20.100000000000001" customHeight="1">
      <c r="A36" s="662">
        <v>32</v>
      </c>
      <c r="B36" s="662" t="s">
        <v>1025</v>
      </c>
      <c r="C36" s="667" t="s">
        <v>1027</v>
      </c>
      <c r="D36" s="664">
        <v>15422000</v>
      </c>
      <c r="E36" s="664">
        <v>0</v>
      </c>
      <c r="F36" s="664">
        <v>0</v>
      </c>
      <c r="G36" s="664">
        <v>0</v>
      </c>
      <c r="H36" s="664">
        <v>0</v>
      </c>
      <c r="I36" s="664">
        <v>0</v>
      </c>
      <c r="J36" s="675">
        <f t="shared" si="9"/>
        <v>15422000</v>
      </c>
      <c r="K36" s="665">
        <v>1394800</v>
      </c>
      <c r="L36" s="675">
        <f t="shared" si="7"/>
        <v>14027200</v>
      </c>
    </row>
    <row r="37" spans="1:12" s="672" customFormat="1" ht="20.100000000000001" customHeight="1">
      <c r="A37" s="662">
        <v>33</v>
      </c>
      <c r="B37" s="662" t="s">
        <v>1025</v>
      </c>
      <c r="C37" s="667" t="s">
        <v>1091</v>
      </c>
      <c r="D37" s="664">
        <v>15422000</v>
      </c>
      <c r="E37" s="664">
        <v>0</v>
      </c>
      <c r="F37" s="664">
        <v>0</v>
      </c>
      <c r="G37" s="664">
        <v>0</v>
      </c>
      <c r="H37" s="664">
        <v>0</v>
      </c>
      <c r="I37" s="664">
        <v>0</v>
      </c>
      <c r="J37" s="675">
        <f t="shared" si="9"/>
        <v>15422000</v>
      </c>
      <c r="K37" s="665">
        <v>1394800</v>
      </c>
      <c r="L37" s="675">
        <f t="shared" si="7"/>
        <v>14027200</v>
      </c>
    </row>
    <row r="38" spans="1:12" s="672" customFormat="1" ht="20.100000000000001" customHeight="1">
      <c r="A38" s="662">
        <v>34</v>
      </c>
      <c r="B38" s="662" t="s">
        <v>1025</v>
      </c>
      <c r="C38" s="1227" t="s">
        <v>2378</v>
      </c>
      <c r="D38" s="664">
        <v>3801000</v>
      </c>
      <c r="E38" s="664">
        <v>0</v>
      </c>
      <c r="F38" s="664">
        <v>0</v>
      </c>
      <c r="G38" s="664">
        <v>0</v>
      </c>
      <c r="H38" s="664">
        <v>0</v>
      </c>
      <c r="I38" s="664">
        <v>0</v>
      </c>
      <c r="J38" s="675">
        <f t="shared" si="8"/>
        <v>3801000</v>
      </c>
      <c r="K38" s="665">
        <v>33600</v>
      </c>
      <c r="L38" s="675">
        <f t="shared" si="7"/>
        <v>3767400</v>
      </c>
    </row>
    <row r="39" spans="1:12" s="672" customFormat="1" ht="20.100000000000001" customHeight="1">
      <c r="A39" s="662">
        <v>35</v>
      </c>
      <c r="B39" s="662" t="s">
        <v>1025</v>
      </c>
      <c r="C39" s="1227" t="s">
        <v>2379</v>
      </c>
      <c r="D39" s="664">
        <v>3801000</v>
      </c>
      <c r="E39" s="664">
        <v>0</v>
      </c>
      <c r="F39" s="664">
        <v>0</v>
      </c>
      <c r="G39" s="664">
        <v>0</v>
      </c>
      <c r="H39" s="664">
        <v>0</v>
      </c>
      <c r="I39" s="664">
        <v>0</v>
      </c>
      <c r="J39" s="675">
        <f t="shared" si="8"/>
        <v>3801000</v>
      </c>
      <c r="K39" s="665">
        <v>33600</v>
      </c>
      <c r="L39" s="675">
        <f t="shared" si="7"/>
        <v>3767400</v>
      </c>
    </row>
    <row r="40" spans="1:12" s="672" customFormat="1" ht="20.100000000000001" customHeight="1">
      <c r="A40" s="662">
        <v>36</v>
      </c>
      <c r="B40" s="662" t="s">
        <v>1024</v>
      </c>
      <c r="C40" s="1227" t="s">
        <v>2380</v>
      </c>
      <c r="D40" s="664">
        <v>4887000</v>
      </c>
      <c r="E40" s="664">
        <v>0</v>
      </c>
      <c r="F40" s="664">
        <v>0</v>
      </c>
      <c r="G40" s="664">
        <v>0</v>
      </c>
      <c r="H40" s="664">
        <v>0</v>
      </c>
      <c r="I40" s="664">
        <v>0</v>
      </c>
      <c r="J40" s="675">
        <f t="shared" si="8"/>
        <v>4887000</v>
      </c>
      <c r="K40" s="665">
        <v>43200</v>
      </c>
      <c r="L40" s="675">
        <f t="shared" si="7"/>
        <v>4843800</v>
      </c>
    </row>
    <row r="41" spans="1:12" s="672" customFormat="1" ht="20.100000000000001" customHeight="1">
      <c r="A41" s="662">
        <v>37</v>
      </c>
      <c r="B41" s="662" t="s">
        <v>1025</v>
      </c>
      <c r="C41" s="1227" t="s">
        <v>2381</v>
      </c>
      <c r="D41" s="664">
        <v>4887000</v>
      </c>
      <c r="E41" s="664">
        <v>0</v>
      </c>
      <c r="F41" s="664">
        <v>0</v>
      </c>
      <c r="G41" s="664">
        <v>0</v>
      </c>
      <c r="H41" s="664">
        <v>0</v>
      </c>
      <c r="I41" s="664">
        <v>0</v>
      </c>
      <c r="J41" s="675">
        <f t="shared" si="8"/>
        <v>4887000</v>
      </c>
      <c r="K41" s="665">
        <v>43200</v>
      </c>
      <c r="L41" s="675">
        <f t="shared" si="7"/>
        <v>4843800</v>
      </c>
    </row>
    <row r="42" spans="1:12" s="672" customFormat="1" ht="20.100000000000001" customHeight="1">
      <c r="A42" s="662">
        <v>38</v>
      </c>
      <c r="B42" s="662" t="s">
        <v>1025</v>
      </c>
      <c r="C42" s="1227" t="s">
        <v>2382</v>
      </c>
      <c r="D42" s="664">
        <v>4887000</v>
      </c>
      <c r="E42" s="664">
        <v>0</v>
      </c>
      <c r="F42" s="664">
        <v>0</v>
      </c>
      <c r="G42" s="664">
        <v>0</v>
      </c>
      <c r="H42" s="664">
        <v>0</v>
      </c>
      <c r="I42" s="664">
        <v>0</v>
      </c>
      <c r="J42" s="675">
        <f t="shared" si="8"/>
        <v>4887000</v>
      </c>
      <c r="K42" s="665">
        <v>43200</v>
      </c>
      <c r="L42" s="675">
        <f t="shared" si="7"/>
        <v>4843800</v>
      </c>
    </row>
    <row r="43" spans="1:12" s="672" customFormat="1" ht="20.100000000000001" customHeight="1">
      <c r="A43" s="662">
        <v>39</v>
      </c>
      <c r="B43" s="662" t="s">
        <v>545</v>
      </c>
      <c r="C43" s="1227" t="s">
        <v>2383</v>
      </c>
      <c r="D43" s="664">
        <v>4887000</v>
      </c>
      <c r="E43" s="664">
        <v>0</v>
      </c>
      <c r="F43" s="664">
        <v>0</v>
      </c>
      <c r="G43" s="664">
        <v>0</v>
      </c>
      <c r="H43" s="664">
        <v>0</v>
      </c>
      <c r="I43" s="664">
        <v>0</v>
      </c>
      <c r="J43" s="675">
        <f t="shared" si="8"/>
        <v>4887000</v>
      </c>
      <c r="K43" s="665">
        <v>43200</v>
      </c>
      <c r="L43" s="675">
        <f t="shared" ref="L43" si="10">J43-K43</f>
        <v>4843800</v>
      </c>
    </row>
    <row r="44" spans="1:12" s="672" customFormat="1" ht="20.100000000000001" customHeight="1">
      <c r="A44" s="670">
        <v>40</v>
      </c>
      <c r="B44" s="662" t="s">
        <v>545</v>
      </c>
      <c r="C44" s="1228" t="s">
        <v>2732</v>
      </c>
      <c r="D44" s="668">
        <v>4887000</v>
      </c>
      <c r="E44" s="664">
        <v>0</v>
      </c>
      <c r="F44" s="664">
        <v>0</v>
      </c>
      <c r="G44" s="664">
        <v>0</v>
      </c>
      <c r="H44" s="664">
        <v>0</v>
      </c>
      <c r="I44" s="664">
        <v>0</v>
      </c>
      <c r="J44" s="675">
        <f t="shared" ref="J44" si="11">SUM(D44:I44)</f>
        <v>4887000</v>
      </c>
      <c r="K44" s="665">
        <v>43200</v>
      </c>
      <c r="L44" s="675">
        <f t="shared" ref="L44" si="12">J44-K44</f>
        <v>4843800</v>
      </c>
    </row>
    <row r="45" spans="1:12" s="656" customFormat="1" ht="20.100000000000001" customHeight="1">
      <c r="A45" s="1348" t="s">
        <v>546</v>
      </c>
      <c r="B45" s="1348"/>
      <c r="C45" s="1348"/>
      <c r="D45" s="1229">
        <f>SUM(D5:D44)</f>
        <v>1033780100</v>
      </c>
      <c r="E45" s="1229">
        <f t="shared" ref="E45:L45" si="13">SUM(E5:E44)</f>
        <v>12520000</v>
      </c>
      <c r="F45" s="1229">
        <f t="shared" si="13"/>
        <v>720000</v>
      </c>
      <c r="G45" s="1229">
        <f t="shared" si="13"/>
        <v>62847260</v>
      </c>
      <c r="H45" s="1229">
        <f t="shared" si="13"/>
        <v>87763140</v>
      </c>
      <c r="I45" s="1229">
        <f t="shared" si="13"/>
        <v>11600000</v>
      </c>
      <c r="J45" s="1229">
        <f t="shared" si="13"/>
        <v>1209230500</v>
      </c>
      <c r="K45" s="1229">
        <f t="shared" si="13"/>
        <v>155785150</v>
      </c>
      <c r="L45" s="1229">
        <f t="shared" si="13"/>
        <v>1053445350</v>
      </c>
    </row>
    <row r="46" spans="1:12" s="677" customFormat="1" ht="14.25"/>
    <row r="47" spans="1:12" s="677" customFormat="1" ht="14.25">
      <c r="D47" s="678"/>
      <c r="E47" s="678"/>
      <c r="F47" s="678"/>
      <c r="G47" s="678"/>
      <c r="H47" s="678"/>
      <c r="I47" s="678"/>
      <c r="J47" s="678"/>
      <c r="K47" s="678"/>
      <c r="L47" s="678"/>
    </row>
    <row r="48" spans="1:12" s="677" customFormat="1" ht="14.25">
      <c r="K48" s="679"/>
    </row>
    <row r="49" s="677" customFormat="1" ht="14.25"/>
    <row r="50" s="677" customFormat="1" ht="14.25"/>
    <row r="51" s="677" customFormat="1" ht="14.25"/>
    <row r="52" s="677" customFormat="1" ht="14.25"/>
    <row r="53" s="677" customFormat="1" ht="14.25"/>
    <row r="54" s="677" customFormat="1" ht="14.25"/>
    <row r="55" s="677" customFormat="1" ht="14.25"/>
    <row r="56" s="677" customFormat="1" ht="14.25"/>
    <row r="57" s="677" customFormat="1" ht="14.25"/>
    <row r="58" s="677" customFormat="1" ht="14.25"/>
    <row r="59" s="677" customFormat="1" ht="14.25"/>
    <row r="60" s="677" customFormat="1" ht="14.25"/>
    <row r="61" s="677" customFormat="1" ht="14.25"/>
    <row r="62" s="677" customFormat="1" ht="14.25"/>
    <row r="63" s="677" customFormat="1" ht="14.25"/>
    <row r="64" s="677" customFormat="1" ht="14.25"/>
    <row r="65" s="677" customFormat="1" ht="14.25"/>
    <row r="66" s="677" customFormat="1" ht="14.25"/>
    <row r="67" s="677" customFormat="1" ht="14.25"/>
    <row r="68" s="677" customFormat="1" ht="14.25"/>
    <row r="69" s="677" customFormat="1" ht="14.25"/>
    <row r="70" s="677" customFormat="1" ht="14.25"/>
    <row r="71" s="677" customFormat="1" ht="14.25"/>
    <row r="72" s="677" customFormat="1" ht="14.25"/>
    <row r="73" s="677" customFormat="1" ht="14.25"/>
    <row r="74" s="677" customFormat="1" ht="14.25"/>
    <row r="75" s="677" customFormat="1" ht="14.25"/>
    <row r="76" s="677" customFormat="1" ht="14.25"/>
    <row r="77" s="677" customFormat="1" ht="14.25"/>
    <row r="78" s="677" customFormat="1" ht="14.25"/>
    <row r="79" s="677" customFormat="1" ht="14.25"/>
    <row r="80" s="677" customFormat="1" ht="14.25"/>
    <row r="81" s="677" customFormat="1" ht="14.25"/>
    <row r="82" s="677" customFormat="1" ht="14.25"/>
    <row r="83" s="677" customFormat="1" ht="14.25"/>
    <row r="84" s="677" customFormat="1" ht="14.25"/>
    <row r="85" s="677" customFormat="1" ht="14.25"/>
    <row r="86" s="677" customFormat="1" ht="14.25"/>
    <row r="87" s="677" customFormat="1" ht="14.25"/>
    <row r="88" s="677" customFormat="1" ht="14.25"/>
    <row r="89" s="677" customFormat="1" ht="14.25"/>
    <row r="90" s="677" customFormat="1" ht="14.25"/>
    <row r="91" s="677" customFormat="1" ht="14.25"/>
    <row r="92" s="677" customFormat="1" ht="14.25"/>
    <row r="93" s="677" customFormat="1" ht="14.25"/>
    <row r="94" s="677" customFormat="1" ht="14.25"/>
    <row r="95" s="677" customFormat="1" ht="14.25"/>
    <row r="96" s="677" customFormat="1" ht="14.25"/>
    <row r="97" spans="1:9" s="677" customFormat="1" ht="14.25"/>
    <row r="98" spans="1:9" s="677" customFormat="1" ht="14.25"/>
    <row r="99" spans="1:9" ht="14.25">
      <c r="A99" s="677"/>
      <c r="B99" s="677"/>
      <c r="C99" s="677"/>
      <c r="D99" s="677"/>
      <c r="E99" s="677"/>
      <c r="F99" s="677"/>
      <c r="G99" s="677"/>
      <c r="H99" s="677"/>
      <c r="I99" s="677"/>
    </row>
    <row r="100" spans="1:9" ht="14.25">
      <c r="A100" s="677"/>
      <c r="B100" s="677"/>
      <c r="C100" s="677"/>
      <c r="D100" s="677"/>
      <c r="E100" s="677"/>
      <c r="F100" s="677"/>
      <c r="G100" s="677"/>
      <c r="H100" s="677"/>
      <c r="I100" s="677"/>
    </row>
    <row r="101" spans="1:9" ht="14.25">
      <c r="A101" s="677"/>
      <c r="B101" s="677"/>
      <c r="C101" s="677"/>
      <c r="D101" s="677"/>
      <c r="E101" s="677"/>
      <c r="F101" s="677"/>
      <c r="G101" s="677"/>
      <c r="H101" s="677"/>
      <c r="I101" s="677"/>
    </row>
    <row r="102" spans="1:9" ht="14.25">
      <c r="A102" s="677"/>
      <c r="B102" s="677"/>
      <c r="C102" s="677"/>
      <c r="D102" s="677"/>
      <c r="E102" s="677"/>
      <c r="F102" s="677"/>
      <c r="G102" s="677"/>
      <c r="H102" s="677"/>
      <c r="I102" s="677"/>
    </row>
    <row r="103" spans="1:9" ht="14.25">
      <c r="A103" s="677"/>
      <c r="B103" s="677"/>
      <c r="C103" s="677"/>
      <c r="D103" s="677"/>
      <c r="E103" s="677"/>
      <c r="F103" s="677"/>
      <c r="G103" s="677"/>
      <c r="H103" s="677"/>
      <c r="I103" s="677"/>
    </row>
    <row r="104" spans="1:9" ht="14.25">
      <c r="A104" s="677"/>
      <c r="B104" s="677"/>
      <c r="C104" s="677"/>
      <c r="D104" s="677"/>
      <c r="E104" s="677"/>
      <c r="F104" s="677"/>
      <c r="G104" s="677"/>
      <c r="H104" s="677"/>
      <c r="I104" s="677"/>
    </row>
    <row r="105" spans="1:9" ht="14.25">
      <c r="A105" s="677"/>
      <c r="B105" s="677"/>
      <c r="C105" s="677"/>
      <c r="D105" s="677"/>
      <c r="E105" s="677"/>
      <c r="F105" s="677"/>
      <c r="G105" s="677"/>
      <c r="H105" s="677"/>
      <c r="I105" s="677"/>
    </row>
    <row r="106" spans="1:9" ht="14.25">
      <c r="A106" s="677"/>
      <c r="B106" s="677"/>
      <c r="C106" s="677"/>
      <c r="D106" s="677"/>
      <c r="E106" s="677"/>
      <c r="F106" s="677"/>
      <c r="G106" s="677"/>
      <c r="H106" s="677"/>
      <c r="I106" s="677"/>
    </row>
    <row r="107" spans="1:9" ht="14.25">
      <c r="A107" s="677"/>
      <c r="B107" s="677"/>
      <c r="C107" s="677"/>
      <c r="D107" s="677"/>
      <c r="E107" s="677"/>
      <c r="F107" s="677"/>
      <c r="G107" s="677"/>
      <c r="H107" s="677"/>
      <c r="I107" s="677"/>
    </row>
    <row r="108" spans="1:9" ht="14.25">
      <c r="A108" s="677"/>
      <c r="B108" s="677"/>
      <c r="C108" s="677"/>
      <c r="D108" s="677"/>
      <c r="E108" s="677"/>
      <c r="F108" s="677"/>
      <c r="G108" s="677"/>
      <c r="H108" s="677"/>
      <c r="I108" s="677"/>
    </row>
    <row r="109" spans="1:9" ht="14.25">
      <c r="A109" s="677"/>
      <c r="B109" s="677"/>
      <c r="C109" s="677"/>
      <c r="D109" s="677"/>
      <c r="E109" s="677"/>
      <c r="F109" s="677"/>
      <c r="G109" s="677"/>
      <c r="H109" s="677"/>
      <c r="I109" s="677"/>
    </row>
    <row r="110" spans="1:9" ht="14.25">
      <c r="A110" s="677"/>
      <c r="B110" s="677"/>
      <c r="C110" s="677"/>
      <c r="D110" s="677"/>
      <c r="E110" s="677"/>
      <c r="F110" s="677"/>
      <c r="G110" s="677"/>
      <c r="H110" s="677"/>
      <c r="I110" s="677"/>
    </row>
  </sheetData>
  <mergeCells count="11">
    <mergeCell ref="A45:C45"/>
    <mergeCell ref="A1:L1"/>
    <mergeCell ref="A3:A4"/>
    <mergeCell ref="B3:B4"/>
    <mergeCell ref="C3:C4"/>
    <mergeCell ref="D3:D4"/>
    <mergeCell ref="E3:H3"/>
    <mergeCell ref="I3:I4"/>
    <mergeCell ref="J3:J4"/>
    <mergeCell ref="K3:K4"/>
    <mergeCell ref="L3:L4"/>
  </mergeCells>
  <phoneticPr fontId="15" type="noConversion"/>
  <printOptions horizontalCentered="1"/>
  <pageMargins left="0.6692913385826772" right="0.59055118110236227" top="0.6692913385826772" bottom="0.6692913385826772" header="0.51181102362204722" footer="0.23622047244094491"/>
  <pageSetup paperSize="9" scale="95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96"/>
  <sheetViews>
    <sheetView zoomScaleNormal="100" workbookViewId="0">
      <pane ySplit="5" topLeftCell="A72" activePane="bottomLeft" state="frozen"/>
      <selection activeCell="F43" sqref="F43"/>
      <selection pane="bottomLeft" activeCell="F43" sqref="F43"/>
    </sheetView>
  </sheetViews>
  <sheetFormatPr defaultColWidth="8.88671875" defaultRowHeight="13.5"/>
  <cols>
    <col min="1" max="1" width="7.77734375" style="2" customWidth="1"/>
    <col min="2" max="2" width="8.88671875" style="2" customWidth="1"/>
    <col min="3" max="3" width="11.88671875" style="2" customWidth="1"/>
    <col min="4" max="4" width="5.77734375" style="2" bestFit="1" customWidth="1"/>
    <col min="5" max="5" width="11.21875" style="3" bestFit="1" customWidth="1"/>
    <col min="6" max="7" width="9.77734375" style="3" customWidth="1"/>
    <col min="8" max="8" width="11.21875" style="3" bestFit="1" customWidth="1"/>
  </cols>
  <sheetData>
    <row r="1" spans="1:8" ht="15.6" customHeight="1">
      <c r="A1" s="13" t="s">
        <v>728</v>
      </c>
    </row>
    <row r="2" spans="1:8" ht="22.9" customHeight="1">
      <c r="A2" s="1364" t="s">
        <v>2384</v>
      </c>
      <c r="B2" s="1364"/>
      <c r="C2" s="1364"/>
      <c r="D2" s="1364"/>
      <c r="E2" s="1364"/>
      <c r="F2" s="1364"/>
      <c r="G2" s="1364"/>
      <c r="H2" s="1364"/>
    </row>
    <row r="3" spans="1:8" ht="13.15" customHeight="1" thickBot="1">
      <c r="G3" s="1365" t="s">
        <v>729</v>
      </c>
      <c r="H3" s="1365"/>
    </row>
    <row r="4" spans="1:8" s="1" customFormat="1" ht="15" customHeight="1">
      <c r="A4" s="1366" t="s">
        <v>730</v>
      </c>
      <c r="B4" s="1367"/>
      <c r="C4" s="1367"/>
      <c r="D4" s="1368" t="s">
        <v>731</v>
      </c>
      <c r="E4" s="1370" t="s">
        <v>732</v>
      </c>
      <c r="F4" s="1370" t="s">
        <v>733</v>
      </c>
      <c r="G4" s="1370" t="s">
        <v>734</v>
      </c>
      <c r="H4" s="1372" t="s">
        <v>735</v>
      </c>
    </row>
    <row r="5" spans="1:8" s="1" customFormat="1" ht="15" customHeight="1" thickBot="1">
      <c r="A5" s="117" t="s">
        <v>736</v>
      </c>
      <c r="B5" s="118" t="s">
        <v>675</v>
      </c>
      <c r="C5" s="118" t="s">
        <v>737</v>
      </c>
      <c r="D5" s="1369"/>
      <c r="E5" s="1371"/>
      <c r="F5" s="1371"/>
      <c r="G5" s="1371"/>
      <c r="H5" s="1373"/>
    </row>
    <row r="6" spans="1:8" ht="12.75" customHeight="1">
      <c r="A6" s="119"/>
      <c r="B6" s="120"/>
      <c r="C6" s="121" t="s">
        <v>738</v>
      </c>
      <c r="D6" s="5" t="s">
        <v>739</v>
      </c>
      <c r="E6" s="510">
        <v>0</v>
      </c>
      <c r="F6" s="510">
        <v>2410</v>
      </c>
      <c r="G6" s="510">
        <v>0</v>
      </c>
      <c r="H6" s="511">
        <f>SUM(E6:G6)</f>
        <v>2410</v>
      </c>
    </row>
    <row r="7" spans="1:8" ht="12.75" customHeight="1">
      <c r="A7" s="122"/>
      <c r="B7" s="111"/>
      <c r="C7" s="123" t="s">
        <v>711</v>
      </c>
      <c r="D7" s="480" t="s">
        <v>740</v>
      </c>
      <c r="E7" s="481">
        <v>0</v>
      </c>
      <c r="F7" s="481">
        <v>1357</v>
      </c>
      <c r="G7" s="481">
        <v>0</v>
      </c>
      <c r="H7" s="507">
        <f>SUM(E7:G7)</f>
        <v>1357</v>
      </c>
    </row>
    <row r="8" spans="1:8" ht="12.75" customHeight="1">
      <c r="A8" s="122"/>
      <c r="B8" s="111"/>
      <c r="C8" s="111"/>
      <c r="D8" s="7" t="s">
        <v>741</v>
      </c>
      <c r="E8" s="124">
        <f>E7-E6</f>
        <v>0</v>
      </c>
      <c r="F8" s="124">
        <f>F7-F6</f>
        <v>-1053</v>
      </c>
      <c r="G8" s="124">
        <f>G7-G6</f>
        <v>0</v>
      </c>
      <c r="H8" s="125">
        <f>H7-H6</f>
        <v>-1053</v>
      </c>
    </row>
    <row r="9" spans="1:8" ht="12.75" customHeight="1">
      <c r="A9" s="122"/>
      <c r="B9" s="123"/>
      <c r="C9" s="77" t="s">
        <v>2385</v>
      </c>
      <c r="D9" s="15" t="s">
        <v>739</v>
      </c>
      <c r="E9" s="512">
        <v>0</v>
      </c>
      <c r="F9" s="512">
        <v>47700</v>
      </c>
      <c r="G9" s="512">
        <v>0</v>
      </c>
      <c r="H9" s="513">
        <f>SUM(E9:G9)</f>
        <v>47700</v>
      </c>
    </row>
    <row r="10" spans="1:8" ht="12.75" customHeight="1">
      <c r="A10" s="122"/>
      <c r="B10" s="123"/>
      <c r="C10" s="123" t="s">
        <v>742</v>
      </c>
      <c r="D10" s="480" t="s">
        <v>740</v>
      </c>
      <c r="E10" s="481">
        <v>0</v>
      </c>
      <c r="F10" s="481">
        <v>57260</v>
      </c>
      <c r="G10" s="481">
        <v>0</v>
      </c>
      <c r="H10" s="507">
        <f>SUM(E10:G10)</f>
        <v>57260</v>
      </c>
    </row>
    <row r="11" spans="1:8" ht="12.75" customHeight="1">
      <c r="A11" s="122"/>
      <c r="B11" s="123"/>
      <c r="C11" s="126"/>
      <c r="D11" s="127" t="s">
        <v>743</v>
      </c>
      <c r="E11" s="128">
        <f>E10-E9</f>
        <v>0</v>
      </c>
      <c r="F11" s="128">
        <f>F10-F9</f>
        <v>9560</v>
      </c>
      <c r="G11" s="128">
        <f>G10-G9</f>
        <v>0</v>
      </c>
      <c r="H11" s="129">
        <f>H10-H9</f>
        <v>9560</v>
      </c>
    </row>
    <row r="12" spans="1:8" ht="12.75" customHeight="1">
      <c r="A12" s="122"/>
      <c r="B12" s="123"/>
      <c r="C12" s="123" t="s">
        <v>744</v>
      </c>
      <c r="D12" s="7" t="s">
        <v>739</v>
      </c>
      <c r="E12" s="514">
        <v>0</v>
      </c>
      <c r="F12" s="514">
        <v>18720</v>
      </c>
      <c r="G12" s="514">
        <v>0</v>
      </c>
      <c r="H12" s="515">
        <f>SUM(E12:G12)</f>
        <v>18720</v>
      </c>
    </row>
    <row r="13" spans="1:8" ht="12.75" customHeight="1">
      <c r="A13" s="122"/>
      <c r="B13" s="123"/>
      <c r="C13" s="123" t="s">
        <v>745</v>
      </c>
      <c r="D13" s="480" t="s">
        <v>111</v>
      </c>
      <c r="E13" s="481">
        <v>0</v>
      </c>
      <c r="F13" s="481">
        <v>19564</v>
      </c>
      <c r="G13" s="481">
        <v>0</v>
      </c>
      <c r="H13" s="507">
        <f>SUM(E13:G13)</f>
        <v>19564</v>
      </c>
    </row>
    <row r="14" spans="1:8" ht="12.75" customHeight="1">
      <c r="A14" s="122"/>
      <c r="B14" s="123"/>
      <c r="C14" s="126"/>
      <c r="D14" s="127" t="s">
        <v>743</v>
      </c>
      <c r="E14" s="128">
        <f>E13-E12</f>
        <v>0</v>
      </c>
      <c r="F14" s="128">
        <f>F13-F12</f>
        <v>844</v>
      </c>
      <c r="G14" s="124">
        <f>G13-G12</f>
        <v>0</v>
      </c>
      <c r="H14" s="125">
        <f>H13-H12</f>
        <v>844</v>
      </c>
    </row>
    <row r="15" spans="1:8" ht="12.75" customHeight="1">
      <c r="A15" s="122"/>
      <c r="B15" s="123"/>
      <c r="C15" s="123" t="s">
        <v>746</v>
      </c>
      <c r="D15" s="7" t="s">
        <v>747</v>
      </c>
      <c r="E15" s="514">
        <v>0</v>
      </c>
      <c r="F15" s="514">
        <v>2720</v>
      </c>
      <c r="G15" s="482">
        <v>0</v>
      </c>
      <c r="H15" s="516">
        <f>SUM(E15:G15)</f>
        <v>2720</v>
      </c>
    </row>
    <row r="16" spans="1:8" ht="12.75" customHeight="1">
      <c r="A16" s="122"/>
      <c r="B16" s="123"/>
      <c r="C16" s="111"/>
      <c r="D16" s="480" t="s">
        <v>111</v>
      </c>
      <c r="E16" s="481">
        <v>0</v>
      </c>
      <c r="F16" s="481">
        <v>1529</v>
      </c>
      <c r="G16" s="481">
        <v>0</v>
      </c>
      <c r="H16" s="507">
        <f>SUM(E16:G16)</f>
        <v>1529</v>
      </c>
    </row>
    <row r="17" spans="1:8" ht="12.75" customHeight="1">
      <c r="A17" s="122"/>
      <c r="B17" s="123"/>
      <c r="C17" s="126"/>
      <c r="D17" s="127" t="s">
        <v>741</v>
      </c>
      <c r="E17" s="128">
        <f>E16-E15</f>
        <v>0</v>
      </c>
      <c r="F17" s="128">
        <f>F16-F15</f>
        <v>-1191</v>
      </c>
      <c r="G17" s="128">
        <f>G16-G15</f>
        <v>0</v>
      </c>
      <c r="H17" s="125">
        <f>H16-H15</f>
        <v>-1191</v>
      </c>
    </row>
    <row r="18" spans="1:8" ht="12.75" customHeight="1">
      <c r="A18" s="72"/>
      <c r="B18" s="77" t="s">
        <v>711</v>
      </c>
      <c r="C18" s="77" t="s">
        <v>549</v>
      </c>
      <c r="D18" s="15" t="s">
        <v>747</v>
      </c>
      <c r="E18" s="512">
        <f t="shared" ref="E18:H19" si="0">E6+E9+E12+E15</f>
        <v>0</v>
      </c>
      <c r="F18" s="512">
        <f t="shared" si="0"/>
        <v>71550</v>
      </c>
      <c r="G18" s="512">
        <f t="shared" si="0"/>
        <v>0</v>
      </c>
      <c r="H18" s="517">
        <f t="shared" si="0"/>
        <v>71550</v>
      </c>
    </row>
    <row r="19" spans="1:8" ht="12.75" customHeight="1">
      <c r="A19" s="72"/>
      <c r="B19" s="123"/>
      <c r="C19" s="123"/>
      <c r="D19" s="480" t="s">
        <v>111</v>
      </c>
      <c r="E19" s="481">
        <f t="shared" si="0"/>
        <v>0</v>
      </c>
      <c r="F19" s="481">
        <f t="shared" si="0"/>
        <v>79710</v>
      </c>
      <c r="G19" s="481">
        <f t="shared" si="0"/>
        <v>0</v>
      </c>
      <c r="H19" s="483">
        <f t="shared" si="0"/>
        <v>79710</v>
      </c>
    </row>
    <row r="20" spans="1:8" ht="12.75" customHeight="1">
      <c r="A20" s="130"/>
      <c r="B20" s="131"/>
      <c r="C20" s="131"/>
      <c r="D20" s="127" t="s">
        <v>741</v>
      </c>
      <c r="E20" s="132">
        <f>E19-E18</f>
        <v>0</v>
      </c>
      <c r="F20" s="132">
        <f>F19-F18</f>
        <v>8160</v>
      </c>
      <c r="G20" s="132">
        <f>G19-G18</f>
        <v>0</v>
      </c>
      <c r="H20" s="133">
        <f>H19-H18</f>
        <v>8160</v>
      </c>
    </row>
    <row r="21" spans="1:8" ht="12.75" customHeight="1">
      <c r="A21" s="76" t="s">
        <v>711</v>
      </c>
      <c r="B21" s="1362" t="s">
        <v>748</v>
      </c>
      <c r="C21" s="1363"/>
      <c r="D21" s="15" t="s">
        <v>747</v>
      </c>
      <c r="E21" s="512">
        <f t="shared" ref="E21:G22" si="1">E18</f>
        <v>0</v>
      </c>
      <c r="F21" s="512">
        <f t="shared" si="1"/>
        <v>71550</v>
      </c>
      <c r="G21" s="512">
        <f t="shared" si="1"/>
        <v>0</v>
      </c>
      <c r="H21" s="507">
        <f>SUM(E21:G21)</f>
        <v>71550</v>
      </c>
    </row>
    <row r="22" spans="1:8" ht="12.75" customHeight="1">
      <c r="A22" s="72"/>
      <c r="B22" s="134"/>
      <c r="C22" s="93"/>
      <c r="D22" s="480" t="s">
        <v>749</v>
      </c>
      <c r="E22" s="481">
        <f t="shared" si="1"/>
        <v>0</v>
      </c>
      <c r="F22" s="481">
        <f t="shared" si="1"/>
        <v>79710</v>
      </c>
      <c r="G22" s="481">
        <f t="shared" si="1"/>
        <v>0</v>
      </c>
      <c r="H22" s="507">
        <f>SUM(E22:G22)</f>
        <v>79710</v>
      </c>
    </row>
    <row r="23" spans="1:8" ht="12.75" customHeight="1">
      <c r="A23" s="72"/>
      <c r="B23" s="134"/>
      <c r="C23" s="93"/>
      <c r="D23" s="7" t="s">
        <v>741</v>
      </c>
      <c r="E23" s="135">
        <f>E22-E21</f>
        <v>0</v>
      </c>
      <c r="F23" s="135">
        <f>F22-F21</f>
        <v>8160</v>
      </c>
      <c r="G23" s="135">
        <f>G22-G21</f>
        <v>0</v>
      </c>
      <c r="H23" s="136">
        <f>H22-H21</f>
        <v>8160</v>
      </c>
    </row>
    <row r="24" spans="1:8" ht="12.75" customHeight="1">
      <c r="A24" s="76"/>
      <c r="B24" s="77"/>
      <c r="C24" s="77" t="s">
        <v>717</v>
      </c>
      <c r="D24" s="15" t="s">
        <v>747</v>
      </c>
      <c r="E24" s="512">
        <v>1578265</v>
      </c>
      <c r="F24" s="512">
        <v>0</v>
      </c>
      <c r="G24" s="512">
        <v>0</v>
      </c>
      <c r="H24" s="513">
        <f>SUM(E24:G24)</f>
        <v>1578265</v>
      </c>
    </row>
    <row r="25" spans="1:8" ht="12.75" customHeight="1">
      <c r="A25" s="72"/>
      <c r="B25" s="123"/>
      <c r="C25" s="123"/>
      <c r="D25" s="480" t="s">
        <v>749</v>
      </c>
      <c r="E25" s="481">
        <v>1578265</v>
      </c>
      <c r="F25" s="481">
        <v>0</v>
      </c>
      <c r="G25" s="481">
        <v>0</v>
      </c>
      <c r="H25" s="507">
        <f>SUM(E25:G25)</f>
        <v>1578265</v>
      </c>
    </row>
    <row r="26" spans="1:8" ht="12.75" customHeight="1">
      <c r="A26" s="72"/>
      <c r="B26" s="123"/>
      <c r="C26" s="123"/>
      <c r="D26" s="127" t="s">
        <v>741</v>
      </c>
      <c r="E26" s="128">
        <f>E25-E24</f>
        <v>0</v>
      </c>
      <c r="F26" s="128">
        <f>F25-F24</f>
        <v>0</v>
      </c>
      <c r="G26" s="128">
        <f>G25-G24</f>
        <v>0</v>
      </c>
      <c r="H26" s="137">
        <f>H25-H24</f>
        <v>0</v>
      </c>
    </row>
    <row r="27" spans="1:8" ht="12.75" customHeight="1">
      <c r="A27" s="72"/>
      <c r="B27" s="123"/>
      <c r="C27" s="77" t="s">
        <v>718</v>
      </c>
      <c r="D27" s="15" t="s">
        <v>747</v>
      </c>
      <c r="E27" s="512">
        <v>71212</v>
      </c>
      <c r="F27" s="512">
        <v>0</v>
      </c>
      <c r="G27" s="512">
        <v>0</v>
      </c>
      <c r="H27" s="515">
        <f>SUM(E27:G27)</f>
        <v>71212</v>
      </c>
    </row>
    <row r="28" spans="1:8" ht="12.75" customHeight="1">
      <c r="A28" s="72"/>
      <c r="B28" s="123"/>
      <c r="C28" s="123"/>
      <c r="D28" s="480" t="s">
        <v>749</v>
      </c>
      <c r="E28" s="481">
        <v>71089</v>
      </c>
      <c r="F28" s="481">
        <v>0</v>
      </c>
      <c r="G28" s="481">
        <v>0</v>
      </c>
      <c r="H28" s="507">
        <f>SUM(E28:G28)</f>
        <v>71089</v>
      </c>
    </row>
    <row r="29" spans="1:8" ht="12.75" customHeight="1">
      <c r="A29" s="72"/>
      <c r="B29" s="123"/>
      <c r="C29" s="131"/>
      <c r="D29" s="127" t="s">
        <v>741</v>
      </c>
      <c r="E29" s="128">
        <f>E28-E27</f>
        <v>-123</v>
      </c>
      <c r="F29" s="128">
        <f>F28-F27</f>
        <v>0</v>
      </c>
      <c r="G29" s="128">
        <f>G28-G27</f>
        <v>0</v>
      </c>
      <c r="H29" s="137">
        <f>H28-H27</f>
        <v>-123</v>
      </c>
    </row>
    <row r="30" spans="1:8" ht="12.75" customHeight="1">
      <c r="A30" s="72"/>
      <c r="B30" s="395" t="s">
        <v>750</v>
      </c>
      <c r="C30" s="77" t="s">
        <v>712</v>
      </c>
      <c r="D30" s="15" t="s">
        <v>747</v>
      </c>
      <c r="E30" s="512">
        <f t="shared" ref="E30:G31" si="2">E24+E27</f>
        <v>1649477</v>
      </c>
      <c r="F30" s="512">
        <f t="shared" si="2"/>
        <v>0</v>
      </c>
      <c r="G30" s="512">
        <f t="shared" si="2"/>
        <v>0</v>
      </c>
      <c r="H30" s="517">
        <f>SUM(E30:G30)</f>
        <v>1649477</v>
      </c>
    </row>
    <row r="31" spans="1:8" ht="12.75" customHeight="1">
      <c r="A31" s="72"/>
      <c r="B31" s="123"/>
      <c r="C31" s="123"/>
      <c r="D31" s="480" t="s">
        <v>749</v>
      </c>
      <c r="E31" s="512">
        <f t="shared" si="2"/>
        <v>1649354</v>
      </c>
      <c r="F31" s="481">
        <f t="shared" si="2"/>
        <v>0</v>
      </c>
      <c r="G31" s="481">
        <f t="shared" si="2"/>
        <v>0</v>
      </c>
      <c r="H31" s="483">
        <f>SUM(E31:G31)</f>
        <v>1649354</v>
      </c>
    </row>
    <row r="32" spans="1:8" ht="12.75" customHeight="1">
      <c r="A32" s="130"/>
      <c r="B32" s="131"/>
      <c r="C32" s="131"/>
      <c r="D32" s="127" t="s">
        <v>741</v>
      </c>
      <c r="E32" s="138">
        <f>E31-E30</f>
        <v>-123</v>
      </c>
      <c r="F32" s="132">
        <f>F31-F30</f>
        <v>0</v>
      </c>
      <c r="G32" s="132">
        <f>G31-G30</f>
        <v>0</v>
      </c>
      <c r="H32" s="133">
        <f>H31-H30</f>
        <v>-123</v>
      </c>
    </row>
    <row r="33" spans="1:8" ht="12.75" customHeight="1">
      <c r="A33" s="76" t="s">
        <v>713</v>
      </c>
      <c r="B33" s="1362" t="s">
        <v>748</v>
      </c>
      <c r="C33" s="1363"/>
      <c r="D33" s="15" t="s">
        <v>747</v>
      </c>
      <c r="E33" s="512">
        <f t="shared" ref="E33:G34" si="3">E30</f>
        <v>1649477</v>
      </c>
      <c r="F33" s="512">
        <f t="shared" si="3"/>
        <v>0</v>
      </c>
      <c r="G33" s="512">
        <f t="shared" si="3"/>
        <v>0</v>
      </c>
      <c r="H33" s="507">
        <f>SUM(E33:G33)</f>
        <v>1649477</v>
      </c>
    </row>
    <row r="34" spans="1:8" ht="12.75" customHeight="1">
      <c r="A34" s="72" t="s">
        <v>715</v>
      </c>
      <c r="B34" s="134"/>
      <c r="C34" s="93"/>
      <c r="D34" s="480" t="s">
        <v>749</v>
      </c>
      <c r="E34" s="481">
        <f>E31</f>
        <v>1649354</v>
      </c>
      <c r="F34" s="481">
        <f t="shared" si="3"/>
        <v>0</v>
      </c>
      <c r="G34" s="481">
        <f t="shared" si="3"/>
        <v>0</v>
      </c>
      <c r="H34" s="507">
        <f>SUM(E34:G34)</f>
        <v>1649354</v>
      </c>
    </row>
    <row r="35" spans="1:8" ht="12.75" customHeight="1">
      <c r="A35" s="72"/>
      <c r="B35" s="134"/>
      <c r="C35" s="93"/>
      <c r="D35" s="7" t="s">
        <v>741</v>
      </c>
      <c r="E35" s="135">
        <f>E34-E33</f>
        <v>-123</v>
      </c>
      <c r="F35" s="135">
        <f>F34-F33</f>
        <v>0</v>
      </c>
      <c r="G35" s="135">
        <f>G34-G33</f>
        <v>0</v>
      </c>
      <c r="H35" s="136">
        <f>H34-H33</f>
        <v>-123</v>
      </c>
    </row>
    <row r="36" spans="1:8" ht="12.75" customHeight="1">
      <c r="A36" s="76"/>
      <c r="B36" s="77"/>
      <c r="C36" s="77" t="s">
        <v>719</v>
      </c>
      <c r="D36" s="15" t="s">
        <v>747</v>
      </c>
      <c r="E36" s="512">
        <v>0</v>
      </c>
      <c r="F36" s="512">
        <v>0</v>
      </c>
      <c r="G36" s="512">
        <v>128725</v>
      </c>
      <c r="H36" s="513">
        <f>SUM(E36:G36)</f>
        <v>128725</v>
      </c>
    </row>
    <row r="37" spans="1:8" ht="12.75" customHeight="1">
      <c r="A37" s="72"/>
      <c r="B37" s="123"/>
      <c r="C37" s="123"/>
      <c r="D37" s="480" t="s">
        <v>749</v>
      </c>
      <c r="E37" s="481">
        <v>0</v>
      </c>
      <c r="F37" s="481">
        <v>0</v>
      </c>
      <c r="G37" s="481">
        <v>130721</v>
      </c>
      <c r="H37" s="507">
        <f>SUM(E37:G37)</f>
        <v>130721</v>
      </c>
    </row>
    <row r="38" spans="1:8" ht="12.75" customHeight="1">
      <c r="A38" s="72"/>
      <c r="B38" s="123"/>
      <c r="C38" s="131"/>
      <c r="D38" s="127" t="s">
        <v>741</v>
      </c>
      <c r="E38" s="128">
        <f>E37-E36</f>
        <v>0</v>
      </c>
      <c r="F38" s="128">
        <f>F37-F36</f>
        <v>0</v>
      </c>
      <c r="G38" s="128">
        <f>G37-G36</f>
        <v>1996</v>
      </c>
      <c r="H38" s="129">
        <f>H37-H36</f>
        <v>1996</v>
      </c>
    </row>
    <row r="39" spans="1:8" ht="12.75" customHeight="1">
      <c r="A39" s="72"/>
      <c r="B39" s="123"/>
      <c r="C39" s="123" t="s">
        <v>720</v>
      </c>
      <c r="D39" s="7" t="s">
        <v>747</v>
      </c>
      <c r="E39" s="514">
        <v>0</v>
      </c>
      <c r="F39" s="514">
        <v>0</v>
      </c>
      <c r="G39" s="514">
        <v>18000</v>
      </c>
      <c r="H39" s="515">
        <f>SUM(E39:G39)</f>
        <v>18000</v>
      </c>
    </row>
    <row r="40" spans="1:8" ht="12.75" customHeight="1">
      <c r="A40" s="72"/>
      <c r="B40" s="123"/>
      <c r="C40" s="123"/>
      <c r="D40" s="480" t="s">
        <v>749</v>
      </c>
      <c r="E40" s="481">
        <v>0</v>
      </c>
      <c r="F40" s="481">
        <v>0</v>
      </c>
      <c r="G40" s="481">
        <v>14839</v>
      </c>
      <c r="H40" s="507">
        <f>SUM(E40:G40)</f>
        <v>14839</v>
      </c>
    </row>
    <row r="41" spans="1:8" ht="12.75" customHeight="1">
      <c r="A41" s="72"/>
      <c r="B41" s="123"/>
      <c r="C41" s="131"/>
      <c r="D41" s="127" t="s">
        <v>741</v>
      </c>
      <c r="E41" s="128">
        <f>E40-E39</f>
        <v>0</v>
      </c>
      <c r="F41" s="128">
        <f>F40-F39</f>
        <v>0</v>
      </c>
      <c r="G41" s="128">
        <f>G40-G39</f>
        <v>-3161</v>
      </c>
      <c r="H41" s="125">
        <f>H40-H39</f>
        <v>-3161</v>
      </c>
    </row>
    <row r="42" spans="1:8" ht="12.75" customHeight="1">
      <c r="A42" s="72"/>
      <c r="B42" s="395" t="s">
        <v>751</v>
      </c>
      <c r="C42" s="77" t="s">
        <v>712</v>
      </c>
      <c r="D42" s="15" t="s">
        <v>747</v>
      </c>
      <c r="E42" s="512">
        <f t="shared" ref="E42:G43" si="4">E39+E36</f>
        <v>0</v>
      </c>
      <c r="F42" s="512">
        <f t="shared" si="4"/>
        <v>0</v>
      </c>
      <c r="G42" s="512">
        <f t="shared" si="4"/>
        <v>146725</v>
      </c>
      <c r="H42" s="516">
        <f>SUM(E42:G42)</f>
        <v>146725</v>
      </c>
    </row>
    <row r="43" spans="1:8" ht="12.75" customHeight="1">
      <c r="A43" s="72"/>
      <c r="B43" s="123"/>
      <c r="C43" s="123"/>
      <c r="D43" s="480" t="s">
        <v>749</v>
      </c>
      <c r="E43" s="481">
        <f t="shared" si="4"/>
        <v>0</v>
      </c>
      <c r="F43" s="481">
        <f t="shared" si="4"/>
        <v>0</v>
      </c>
      <c r="G43" s="481">
        <f t="shared" si="4"/>
        <v>145560</v>
      </c>
      <c r="H43" s="507">
        <f>SUM(E43:G43)</f>
        <v>145560</v>
      </c>
    </row>
    <row r="44" spans="1:8" ht="12.75" customHeight="1">
      <c r="A44" s="130"/>
      <c r="B44" s="131"/>
      <c r="C44" s="131"/>
      <c r="D44" s="127" t="s">
        <v>741</v>
      </c>
      <c r="E44" s="132">
        <f>E43-E42</f>
        <v>0</v>
      </c>
      <c r="F44" s="132">
        <f>F43-F42</f>
        <v>0</v>
      </c>
      <c r="G44" s="132">
        <f>G43-G42</f>
        <v>-1165</v>
      </c>
      <c r="H44" s="139">
        <f>H43-H42</f>
        <v>-1165</v>
      </c>
    </row>
    <row r="45" spans="1:8" ht="12.75" customHeight="1">
      <c r="A45" s="76" t="s">
        <v>734</v>
      </c>
      <c r="B45" s="1362" t="s">
        <v>752</v>
      </c>
      <c r="C45" s="1363"/>
      <c r="D45" s="15" t="s">
        <v>739</v>
      </c>
      <c r="E45" s="512">
        <f>E42</f>
        <v>0</v>
      </c>
      <c r="F45" s="512">
        <f t="shared" ref="E45:G46" si="5">F42</f>
        <v>0</v>
      </c>
      <c r="G45" s="512">
        <f t="shared" si="5"/>
        <v>146725</v>
      </c>
      <c r="H45" s="516">
        <f>SUM(E45:G45)</f>
        <v>146725</v>
      </c>
    </row>
    <row r="46" spans="1:8" ht="12.75" customHeight="1">
      <c r="A46" s="72" t="s">
        <v>14</v>
      </c>
      <c r="B46" s="134"/>
      <c r="C46" s="93"/>
      <c r="D46" s="480" t="s">
        <v>111</v>
      </c>
      <c r="E46" s="481">
        <f t="shared" si="5"/>
        <v>0</v>
      </c>
      <c r="F46" s="481">
        <f t="shared" si="5"/>
        <v>0</v>
      </c>
      <c r="G46" s="481">
        <f t="shared" si="5"/>
        <v>145560</v>
      </c>
      <c r="H46" s="507">
        <f>SUM(E46:G46)</f>
        <v>145560</v>
      </c>
    </row>
    <row r="47" spans="1:8" ht="12.75" customHeight="1">
      <c r="A47" s="130"/>
      <c r="B47" s="140"/>
      <c r="C47" s="141"/>
      <c r="D47" s="127" t="s">
        <v>753</v>
      </c>
      <c r="E47" s="142">
        <f>E46-E45</f>
        <v>0</v>
      </c>
      <c r="F47" s="142">
        <f>F46-F45</f>
        <v>0</v>
      </c>
      <c r="G47" s="142">
        <f>G46-G45</f>
        <v>-1165</v>
      </c>
      <c r="H47" s="143">
        <f>H46-H45</f>
        <v>-1165</v>
      </c>
    </row>
    <row r="48" spans="1:8" ht="12.75" customHeight="1">
      <c r="A48" s="122"/>
      <c r="B48" s="111"/>
      <c r="C48" s="123" t="s">
        <v>552</v>
      </c>
      <c r="D48" s="7" t="s">
        <v>566</v>
      </c>
      <c r="E48" s="514">
        <v>0</v>
      </c>
      <c r="F48" s="514">
        <v>30000</v>
      </c>
      <c r="G48" s="514">
        <v>0</v>
      </c>
      <c r="H48" s="515">
        <f>SUM(E48:G48)</f>
        <v>30000</v>
      </c>
    </row>
    <row r="49" spans="1:8" ht="12.75" customHeight="1">
      <c r="A49" s="72"/>
      <c r="B49" s="123"/>
      <c r="C49" s="123"/>
      <c r="D49" s="480" t="s">
        <v>754</v>
      </c>
      <c r="E49" s="481">
        <v>0</v>
      </c>
      <c r="F49" s="481">
        <v>30000</v>
      </c>
      <c r="G49" s="481">
        <v>0</v>
      </c>
      <c r="H49" s="507">
        <f>SUM(E49:G49)</f>
        <v>30000</v>
      </c>
    </row>
    <row r="50" spans="1:8" ht="12.75" customHeight="1">
      <c r="A50" s="72"/>
      <c r="B50" s="123"/>
      <c r="C50" s="131"/>
      <c r="D50" s="127" t="s">
        <v>743</v>
      </c>
      <c r="E50" s="128">
        <f>E49-E48</f>
        <v>0</v>
      </c>
      <c r="F50" s="128">
        <f>F49-F48</f>
        <v>0</v>
      </c>
      <c r="G50" s="128">
        <f>G49-G48</f>
        <v>0</v>
      </c>
      <c r="H50" s="129">
        <f>H49-H48</f>
        <v>0</v>
      </c>
    </row>
    <row r="51" spans="1:8" ht="12.75" customHeight="1">
      <c r="A51" s="72"/>
      <c r="B51" s="123"/>
      <c r="C51" s="123" t="s">
        <v>552</v>
      </c>
      <c r="D51" s="7" t="s">
        <v>739</v>
      </c>
      <c r="E51" s="514">
        <v>0</v>
      </c>
      <c r="F51" s="514">
        <v>0</v>
      </c>
      <c r="G51" s="514">
        <v>0</v>
      </c>
      <c r="H51" s="515">
        <f>SUM(E51:G51)</f>
        <v>0</v>
      </c>
    </row>
    <row r="52" spans="1:8" ht="12.75" customHeight="1">
      <c r="A52" s="72"/>
      <c r="B52" s="123"/>
      <c r="C52" s="123" t="s">
        <v>755</v>
      </c>
      <c r="D52" s="480" t="s">
        <v>754</v>
      </c>
      <c r="E52" s="481">
        <v>0</v>
      </c>
      <c r="F52" s="481">
        <v>0</v>
      </c>
      <c r="G52" s="481">
        <v>0</v>
      </c>
      <c r="H52" s="507">
        <f>SUM(E52:G52)</f>
        <v>0</v>
      </c>
    </row>
    <row r="53" spans="1:8" ht="12.75" customHeight="1">
      <c r="A53" s="72"/>
      <c r="B53" s="123"/>
      <c r="C53" s="131"/>
      <c r="D53" s="127" t="s">
        <v>135</v>
      </c>
      <c r="E53" s="128">
        <f>E52-E51</f>
        <v>0</v>
      </c>
      <c r="F53" s="128">
        <f>F52-F51</f>
        <v>0</v>
      </c>
      <c r="G53" s="128">
        <f>G52-G51</f>
        <v>0</v>
      </c>
      <c r="H53" s="129">
        <f>H52-H51</f>
        <v>0</v>
      </c>
    </row>
    <row r="54" spans="1:8" ht="12.75" customHeight="1">
      <c r="A54" s="72"/>
      <c r="B54" s="77" t="s">
        <v>551</v>
      </c>
      <c r="C54" s="77" t="s">
        <v>549</v>
      </c>
      <c r="D54" s="15" t="s">
        <v>566</v>
      </c>
      <c r="E54" s="512">
        <f t="shared" ref="E54:G55" si="6">E48+E51</f>
        <v>0</v>
      </c>
      <c r="F54" s="512">
        <f t="shared" si="6"/>
        <v>30000</v>
      </c>
      <c r="G54" s="512">
        <f t="shared" si="6"/>
        <v>0</v>
      </c>
      <c r="H54" s="516">
        <f>SUM(E54:G54)</f>
        <v>30000</v>
      </c>
    </row>
    <row r="55" spans="1:8" ht="12.75" customHeight="1">
      <c r="A55" s="72"/>
      <c r="B55" s="123"/>
      <c r="C55" s="123"/>
      <c r="D55" s="480" t="s">
        <v>754</v>
      </c>
      <c r="E55" s="481">
        <f t="shared" si="6"/>
        <v>0</v>
      </c>
      <c r="F55" s="481">
        <f t="shared" si="6"/>
        <v>30000</v>
      </c>
      <c r="G55" s="481">
        <f t="shared" si="6"/>
        <v>0</v>
      </c>
      <c r="H55" s="507">
        <f>SUM(E55:G55)</f>
        <v>30000</v>
      </c>
    </row>
    <row r="56" spans="1:8" ht="12.75" customHeight="1">
      <c r="A56" s="130"/>
      <c r="B56" s="131"/>
      <c r="C56" s="131"/>
      <c r="D56" s="127" t="s">
        <v>743</v>
      </c>
      <c r="E56" s="132">
        <f>E55-E54</f>
        <v>0</v>
      </c>
      <c r="F56" s="132">
        <f>F55-F54</f>
        <v>0</v>
      </c>
      <c r="G56" s="132">
        <f>G55-G54</f>
        <v>0</v>
      </c>
      <c r="H56" s="139">
        <f>H55-H54</f>
        <v>0</v>
      </c>
    </row>
    <row r="57" spans="1:8" ht="12.75" customHeight="1">
      <c r="A57" s="76" t="s">
        <v>756</v>
      </c>
      <c r="B57" s="1362" t="s">
        <v>752</v>
      </c>
      <c r="C57" s="1363"/>
      <c r="D57" s="15" t="s">
        <v>566</v>
      </c>
      <c r="E57" s="512">
        <f t="shared" ref="E57:G58" si="7">E54</f>
        <v>0</v>
      </c>
      <c r="F57" s="512">
        <f t="shared" si="7"/>
        <v>30000</v>
      </c>
      <c r="G57" s="512">
        <f t="shared" si="7"/>
        <v>0</v>
      </c>
      <c r="H57" s="513">
        <f>SUM(E57:G57)</f>
        <v>30000</v>
      </c>
    </row>
    <row r="58" spans="1:8" ht="12.75" customHeight="1">
      <c r="A58" s="72"/>
      <c r="B58" s="134"/>
      <c r="C58" s="93"/>
      <c r="D58" s="480" t="s">
        <v>754</v>
      </c>
      <c r="E58" s="481">
        <f>E55</f>
        <v>0</v>
      </c>
      <c r="F58" s="481">
        <f t="shared" si="7"/>
        <v>30000</v>
      </c>
      <c r="G58" s="481">
        <f t="shared" si="7"/>
        <v>0</v>
      </c>
      <c r="H58" s="507">
        <f>SUM(E58:G58)</f>
        <v>30000</v>
      </c>
    </row>
    <row r="59" spans="1:8" ht="12.75" customHeight="1" thickBot="1">
      <c r="A59" s="151"/>
      <c r="B59" s="152"/>
      <c r="C59" s="153"/>
      <c r="D59" s="10" t="s">
        <v>135</v>
      </c>
      <c r="E59" s="154">
        <f>E58-E57</f>
        <v>0</v>
      </c>
      <c r="F59" s="154">
        <f>F58-F57</f>
        <v>0</v>
      </c>
      <c r="G59" s="154">
        <f>G58-G57</f>
        <v>0</v>
      </c>
      <c r="H59" s="155">
        <f>H58-H57</f>
        <v>0</v>
      </c>
    </row>
    <row r="60" spans="1:8" ht="12.75" customHeight="1">
      <c r="A60" s="87"/>
      <c r="B60" s="121"/>
      <c r="C60" s="121" t="s">
        <v>757</v>
      </c>
      <c r="D60" s="5" t="s">
        <v>739</v>
      </c>
      <c r="E60" s="510">
        <v>0</v>
      </c>
      <c r="F60" s="510">
        <v>49679</v>
      </c>
      <c r="G60" s="510">
        <v>0</v>
      </c>
      <c r="H60" s="511">
        <f>SUM(E60:G60)</f>
        <v>49679</v>
      </c>
    </row>
    <row r="61" spans="1:8" ht="12.75" customHeight="1">
      <c r="A61" s="72"/>
      <c r="B61" s="123"/>
      <c r="C61" s="123"/>
      <c r="D61" s="480" t="s">
        <v>754</v>
      </c>
      <c r="E61" s="481">
        <v>0</v>
      </c>
      <c r="F61" s="481">
        <v>49679</v>
      </c>
      <c r="G61" s="481">
        <v>0</v>
      </c>
      <c r="H61" s="507">
        <f>SUM(E61:G61)</f>
        <v>49679</v>
      </c>
    </row>
    <row r="62" spans="1:8" ht="12.75" customHeight="1">
      <c r="A62" s="72"/>
      <c r="B62" s="123"/>
      <c r="C62" s="131"/>
      <c r="D62" s="127" t="s">
        <v>743</v>
      </c>
      <c r="E62" s="128">
        <f>E61-E60</f>
        <v>0</v>
      </c>
      <c r="F62" s="128">
        <f>F61-F60</f>
        <v>0</v>
      </c>
      <c r="G62" s="128">
        <f>G61-G60</f>
        <v>0</v>
      </c>
      <c r="H62" s="125">
        <f>H61-H60</f>
        <v>0</v>
      </c>
    </row>
    <row r="63" spans="1:8" ht="12.75" customHeight="1">
      <c r="A63" s="72"/>
      <c r="B63" s="123"/>
      <c r="C63" s="77" t="s">
        <v>758</v>
      </c>
      <c r="D63" s="15" t="s">
        <v>566</v>
      </c>
      <c r="E63" s="512">
        <v>0</v>
      </c>
      <c r="F63" s="512">
        <v>86205</v>
      </c>
      <c r="G63" s="512">
        <v>0</v>
      </c>
      <c r="H63" s="513">
        <f>SUM(E63:G63)</f>
        <v>86205</v>
      </c>
    </row>
    <row r="64" spans="1:8" ht="12.75" customHeight="1">
      <c r="A64" s="72"/>
      <c r="B64" s="123"/>
      <c r="C64" s="123" t="s">
        <v>755</v>
      </c>
      <c r="D64" s="480" t="s">
        <v>754</v>
      </c>
      <c r="E64" s="481">
        <v>0</v>
      </c>
      <c r="F64" s="481">
        <v>86205</v>
      </c>
      <c r="G64" s="481">
        <v>0</v>
      </c>
      <c r="H64" s="507">
        <f>SUM(E64:G64)</f>
        <v>86205</v>
      </c>
    </row>
    <row r="65" spans="1:8" ht="12.75" customHeight="1">
      <c r="A65" s="72"/>
      <c r="B65" s="123"/>
      <c r="C65" s="131"/>
      <c r="D65" s="127" t="s">
        <v>743</v>
      </c>
      <c r="E65" s="128">
        <f>E64-E63</f>
        <v>0</v>
      </c>
      <c r="F65" s="128">
        <f>F64-F63</f>
        <v>0</v>
      </c>
      <c r="G65" s="128">
        <f>G64-G63</f>
        <v>0</v>
      </c>
      <c r="H65" s="129">
        <f>H64-H63</f>
        <v>0</v>
      </c>
    </row>
    <row r="66" spans="1:8" ht="12.75" customHeight="1">
      <c r="A66" s="72"/>
      <c r="B66" s="123"/>
      <c r="C66" s="77" t="s">
        <v>722</v>
      </c>
      <c r="D66" s="15" t="s">
        <v>566</v>
      </c>
      <c r="E66" s="512">
        <v>0</v>
      </c>
      <c r="F66" s="512">
        <v>14052</v>
      </c>
      <c r="G66" s="512">
        <v>0</v>
      </c>
      <c r="H66" s="513">
        <f>SUM(E66:G66)</f>
        <v>14052</v>
      </c>
    </row>
    <row r="67" spans="1:8" ht="12.75" customHeight="1">
      <c r="A67" s="72"/>
      <c r="B67" s="123"/>
      <c r="C67" s="123" t="s">
        <v>2386</v>
      </c>
      <c r="D67" s="480" t="s">
        <v>111</v>
      </c>
      <c r="E67" s="481">
        <v>0</v>
      </c>
      <c r="F67" s="481">
        <v>14052</v>
      </c>
      <c r="G67" s="481">
        <v>0</v>
      </c>
      <c r="H67" s="507">
        <f>SUM(E67:G67)</f>
        <v>14052</v>
      </c>
    </row>
    <row r="68" spans="1:8" ht="12.75" customHeight="1">
      <c r="A68" s="72"/>
      <c r="B68" s="123"/>
      <c r="C68" s="131"/>
      <c r="D68" s="127" t="s">
        <v>135</v>
      </c>
      <c r="E68" s="128">
        <f>E67-E66</f>
        <v>0</v>
      </c>
      <c r="F68" s="128">
        <f>F67-F66</f>
        <v>0</v>
      </c>
      <c r="G68" s="128">
        <f>G67-G66</f>
        <v>0</v>
      </c>
      <c r="H68" s="129">
        <f>H67-H66</f>
        <v>0</v>
      </c>
    </row>
    <row r="69" spans="1:8" ht="12.75" customHeight="1">
      <c r="A69" s="72"/>
      <c r="B69" s="123"/>
      <c r="C69" s="77" t="s">
        <v>759</v>
      </c>
      <c r="D69" s="15" t="s">
        <v>739</v>
      </c>
      <c r="E69" s="512">
        <v>0</v>
      </c>
      <c r="F69" s="512">
        <v>59</v>
      </c>
      <c r="G69" s="512">
        <v>0</v>
      </c>
      <c r="H69" s="513">
        <f>SUM(E69:G69)</f>
        <v>59</v>
      </c>
    </row>
    <row r="70" spans="1:8" ht="12.75" customHeight="1">
      <c r="A70" s="72"/>
      <c r="B70" s="123"/>
      <c r="C70" s="123" t="s">
        <v>533</v>
      </c>
      <c r="D70" s="480" t="s">
        <v>754</v>
      </c>
      <c r="E70" s="481">
        <v>0</v>
      </c>
      <c r="F70" s="481">
        <v>59</v>
      </c>
      <c r="G70" s="481">
        <v>0</v>
      </c>
      <c r="H70" s="507">
        <f>SUM(E70:G70)</f>
        <v>59</v>
      </c>
    </row>
    <row r="71" spans="1:8" ht="12.75" customHeight="1">
      <c r="A71" s="72"/>
      <c r="B71" s="123"/>
      <c r="C71" s="131"/>
      <c r="D71" s="127" t="s">
        <v>743</v>
      </c>
      <c r="E71" s="128">
        <f>E70-E69</f>
        <v>0</v>
      </c>
      <c r="F71" s="128">
        <f>F70-F69</f>
        <v>0</v>
      </c>
      <c r="G71" s="128">
        <f>G70-G69</f>
        <v>0</v>
      </c>
      <c r="H71" s="129">
        <f>H70-H69</f>
        <v>0</v>
      </c>
    </row>
    <row r="72" spans="1:8" ht="12.75" customHeight="1">
      <c r="A72" s="72"/>
      <c r="B72" s="77" t="s">
        <v>22</v>
      </c>
      <c r="C72" s="77" t="s">
        <v>549</v>
      </c>
      <c r="D72" s="15" t="s">
        <v>739</v>
      </c>
      <c r="E72" s="512">
        <f>E60+E63+E69</f>
        <v>0</v>
      </c>
      <c r="F72" s="512">
        <f>F60+F63+F69+F66</f>
        <v>149995</v>
      </c>
      <c r="G72" s="512">
        <f>G60</f>
        <v>0</v>
      </c>
      <c r="H72" s="516">
        <f>SUM(E72:G72)</f>
        <v>149995</v>
      </c>
    </row>
    <row r="73" spans="1:8" ht="12.75" customHeight="1">
      <c r="A73" s="72"/>
      <c r="B73" s="123"/>
      <c r="C73" s="123"/>
      <c r="D73" s="480" t="s">
        <v>754</v>
      </c>
      <c r="E73" s="481">
        <f>E61+E64+E70</f>
        <v>0</v>
      </c>
      <c r="F73" s="481">
        <f>F61+F64+F70+F67</f>
        <v>149995</v>
      </c>
      <c r="G73" s="481">
        <f>G61</f>
        <v>0</v>
      </c>
      <c r="H73" s="507">
        <f>SUM(E73:G73)</f>
        <v>149995</v>
      </c>
    </row>
    <row r="74" spans="1:8" ht="12.75" customHeight="1">
      <c r="A74" s="130"/>
      <c r="B74" s="131"/>
      <c r="C74" s="131"/>
      <c r="D74" s="127" t="s">
        <v>743</v>
      </c>
      <c r="E74" s="132">
        <f>E73-E72</f>
        <v>0</v>
      </c>
      <c r="F74" s="132">
        <f>F73-F72</f>
        <v>0</v>
      </c>
      <c r="G74" s="132">
        <f>G73-G72</f>
        <v>0</v>
      </c>
      <c r="H74" s="139">
        <f>H73-H72</f>
        <v>0</v>
      </c>
    </row>
    <row r="75" spans="1:8" ht="12.75" customHeight="1">
      <c r="A75" s="76" t="s">
        <v>760</v>
      </c>
      <c r="B75" s="1362" t="s">
        <v>114</v>
      </c>
      <c r="C75" s="1363"/>
      <c r="D75" s="15" t="s">
        <v>739</v>
      </c>
      <c r="E75" s="512">
        <f>E72</f>
        <v>0</v>
      </c>
      <c r="F75" s="512">
        <f t="shared" ref="E75:G76" si="8">F72</f>
        <v>149995</v>
      </c>
      <c r="G75" s="512">
        <f t="shared" si="8"/>
        <v>0</v>
      </c>
      <c r="H75" s="513">
        <f>SUM(E75:G75)</f>
        <v>149995</v>
      </c>
    </row>
    <row r="76" spans="1:8" ht="12.75" customHeight="1">
      <c r="A76" s="72"/>
      <c r="B76" s="134"/>
      <c r="C76" s="93"/>
      <c r="D76" s="480" t="s">
        <v>111</v>
      </c>
      <c r="E76" s="481">
        <f t="shared" si="8"/>
        <v>0</v>
      </c>
      <c r="F76" s="481">
        <f t="shared" si="8"/>
        <v>149995</v>
      </c>
      <c r="G76" s="481">
        <f t="shared" si="8"/>
        <v>0</v>
      </c>
      <c r="H76" s="507">
        <f>SUM(E76:G76)</f>
        <v>149995</v>
      </c>
    </row>
    <row r="77" spans="1:8" ht="12.75" customHeight="1">
      <c r="A77" s="130"/>
      <c r="B77" s="140"/>
      <c r="C77" s="141"/>
      <c r="D77" s="127" t="s">
        <v>743</v>
      </c>
      <c r="E77" s="145">
        <f>E76-E75</f>
        <v>0</v>
      </c>
      <c r="F77" s="145">
        <f>F76-F75</f>
        <v>0</v>
      </c>
      <c r="G77" s="145">
        <f>G76-G75</f>
        <v>0</v>
      </c>
      <c r="H77" s="146">
        <f>H76-H75</f>
        <v>0</v>
      </c>
    </row>
    <row r="78" spans="1:8" ht="12.75" customHeight="1">
      <c r="A78" s="72"/>
      <c r="B78" s="123"/>
      <c r="C78" s="147" t="s">
        <v>28</v>
      </c>
      <c r="D78" s="7" t="s">
        <v>566</v>
      </c>
      <c r="E78" s="514">
        <v>0</v>
      </c>
      <c r="F78" s="514">
        <v>520</v>
      </c>
      <c r="G78" s="514">
        <v>0</v>
      </c>
      <c r="H78" s="515">
        <f>SUM(E78:G78)</f>
        <v>520</v>
      </c>
    </row>
    <row r="79" spans="1:8" ht="12.75" customHeight="1">
      <c r="A79" s="72"/>
      <c r="B79" s="123"/>
      <c r="C79" s="123"/>
      <c r="D79" s="480" t="s">
        <v>754</v>
      </c>
      <c r="E79" s="481">
        <v>0</v>
      </c>
      <c r="F79" s="481">
        <v>0</v>
      </c>
      <c r="G79" s="481">
        <v>0</v>
      </c>
      <c r="H79" s="507">
        <f>SUM(E79:G79)</f>
        <v>0</v>
      </c>
    </row>
    <row r="80" spans="1:8" ht="12.75" customHeight="1">
      <c r="A80" s="72"/>
      <c r="B80" s="123"/>
      <c r="C80" s="131"/>
      <c r="D80" s="127" t="s">
        <v>743</v>
      </c>
      <c r="E80" s="128">
        <f>E79-E78</f>
        <v>0</v>
      </c>
      <c r="F80" s="128">
        <f>F79-F78</f>
        <v>-520</v>
      </c>
      <c r="G80" s="128">
        <f>G79-G78</f>
        <v>0</v>
      </c>
      <c r="H80" s="148">
        <f>H79-H78</f>
        <v>-520</v>
      </c>
    </row>
    <row r="81" spans="1:8" ht="12.75" customHeight="1">
      <c r="A81" s="72"/>
      <c r="B81" s="123"/>
      <c r="C81" s="149" t="s">
        <v>761</v>
      </c>
      <c r="D81" s="7" t="s">
        <v>739</v>
      </c>
      <c r="E81" s="514">
        <v>0</v>
      </c>
      <c r="F81" s="514">
        <v>160</v>
      </c>
      <c r="G81" s="514">
        <v>0</v>
      </c>
      <c r="H81" s="515">
        <f>SUM(E81:G81)</f>
        <v>160</v>
      </c>
    </row>
    <row r="82" spans="1:8" ht="12.75" customHeight="1">
      <c r="A82" s="72"/>
      <c r="B82" s="123"/>
      <c r="C82" s="123" t="s">
        <v>762</v>
      </c>
      <c r="D82" s="480" t="s">
        <v>111</v>
      </c>
      <c r="E82" s="481">
        <v>0</v>
      </c>
      <c r="F82" s="481">
        <v>311</v>
      </c>
      <c r="G82" s="481">
        <v>0</v>
      </c>
      <c r="H82" s="507">
        <f>SUM(E82:G82)</f>
        <v>311</v>
      </c>
    </row>
    <row r="83" spans="1:8" ht="12.75" customHeight="1">
      <c r="A83" s="72"/>
      <c r="B83" s="123"/>
      <c r="C83" s="131"/>
      <c r="D83" s="127" t="s">
        <v>135</v>
      </c>
      <c r="E83" s="128">
        <f>E82-E81</f>
        <v>0</v>
      </c>
      <c r="F83" s="128">
        <f>F82-F81</f>
        <v>151</v>
      </c>
      <c r="G83" s="128">
        <f>G82-G81</f>
        <v>0</v>
      </c>
      <c r="H83" s="148">
        <f>H82-H81</f>
        <v>151</v>
      </c>
    </row>
    <row r="84" spans="1:8" ht="12.75" customHeight="1">
      <c r="A84" s="72"/>
      <c r="B84" s="123"/>
      <c r="C84" s="149" t="s">
        <v>556</v>
      </c>
      <c r="D84" s="15" t="s">
        <v>566</v>
      </c>
      <c r="E84" s="512">
        <v>0</v>
      </c>
      <c r="F84" s="512">
        <v>11120</v>
      </c>
      <c r="G84" s="512">
        <v>0</v>
      </c>
      <c r="H84" s="515">
        <f>SUM(E84:G84)</f>
        <v>11120</v>
      </c>
    </row>
    <row r="85" spans="1:8" ht="12.75" customHeight="1">
      <c r="A85" s="72"/>
      <c r="B85" s="123"/>
      <c r="C85" s="123"/>
      <c r="D85" s="480" t="s">
        <v>754</v>
      </c>
      <c r="E85" s="481">
        <v>0</v>
      </c>
      <c r="F85" s="481">
        <v>10119</v>
      </c>
      <c r="G85" s="481">
        <v>0</v>
      </c>
      <c r="H85" s="507">
        <f>SUM(E85:G85)</f>
        <v>10119</v>
      </c>
    </row>
    <row r="86" spans="1:8" ht="12.75" customHeight="1">
      <c r="A86" s="72"/>
      <c r="B86" s="131"/>
      <c r="C86" s="131"/>
      <c r="D86" s="7" t="s">
        <v>743</v>
      </c>
      <c r="E86" s="124">
        <f>E85-E84</f>
        <v>0</v>
      </c>
      <c r="F86" s="124">
        <f>F85-F84</f>
        <v>-1001</v>
      </c>
      <c r="G86" s="124">
        <f>G85-G84</f>
        <v>0</v>
      </c>
      <c r="H86" s="125">
        <f>H85-H84</f>
        <v>-1001</v>
      </c>
    </row>
    <row r="87" spans="1:8" ht="12.75" customHeight="1">
      <c r="A87" s="72"/>
      <c r="B87" s="77" t="s">
        <v>763</v>
      </c>
      <c r="C87" s="77" t="s">
        <v>764</v>
      </c>
      <c r="D87" s="15" t="s">
        <v>566</v>
      </c>
      <c r="E87" s="512">
        <f t="shared" ref="E87:G88" si="9">E78+E84+E81</f>
        <v>0</v>
      </c>
      <c r="F87" s="512">
        <f t="shared" si="9"/>
        <v>11800</v>
      </c>
      <c r="G87" s="512">
        <f t="shared" si="9"/>
        <v>0</v>
      </c>
      <c r="H87" s="516">
        <f>SUM(E87:G87)</f>
        <v>11800</v>
      </c>
    </row>
    <row r="88" spans="1:8" ht="12.75" customHeight="1">
      <c r="A88" s="72"/>
      <c r="B88" s="123"/>
      <c r="C88" s="123"/>
      <c r="D88" s="480" t="s">
        <v>111</v>
      </c>
      <c r="E88" s="481">
        <f t="shared" si="9"/>
        <v>0</v>
      </c>
      <c r="F88" s="481">
        <f t="shared" si="9"/>
        <v>10430</v>
      </c>
      <c r="G88" s="481">
        <f t="shared" si="9"/>
        <v>0</v>
      </c>
      <c r="H88" s="507">
        <f>SUM(E88:G88)</f>
        <v>10430</v>
      </c>
    </row>
    <row r="89" spans="1:8" ht="12.75" customHeight="1">
      <c r="A89" s="130"/>
      <c r="B89" s="131"/>
      <c r="C89" s="131"/>
      <c r="D89" s="127" t="s">
        <v>743</v>
      </c>
      <c r="E89" s="150">
        <f>E80+E86+E83</f>
        <v>0</v>
      </c>
      <c r="F89" s="150">
        <f>F88-F87</f>
        <v>-1370</v>
      </c>
      <c r="G89" s="150">
        <f>G80+G86+G83</f>
        <v>0</v>
      </c>
      <c r="H89" s="139">
        <f>H88-H87</f>
        <v>-1370</v>
      </c>
    </row>
    <row r="90" spans="1:8" ht="12.75" customHeight="1">
      <c r="A90" s="76" t="s">
        <v>763</v>
      </c>
      <c r="B90" s="1362" t="s">
        <v>752</v>
      </c>
      <c r="C90" s="1363"/>
      <c r="D90" s="15" t="s">
        <v>739</v>
      </c>
      <c r="E90" s="512">
        <f t="shared" ref="E90:G91" si="10">E87</f>
        <v>0</v>
      </c>
      <c r="F90" s="512">
        <f t="shared" si="10"/>
        <v>11800</v>
      </c>
      <c r="G90" s="512">
        <f t="shared" si="10"/>
        <v>0</v>
      </c>
      <c r="H90" s="515">
        <f>SUM(E90:G90)</f>
        <v>11800</v>
      </c>
    </row>
    <row r="91" spans="1:8" ht="12.75" customHeight="1">
      <c r="A91" s="72"/>
      <c r="B91" s="134"/>
      <c r="C91" s="93"/>
      <c r="D91" s="480" t="s">
        <v>754</v>
      </c>
      <c r="E91" s="481">
        <f t="shared" si="10"/>
        <v>0</v>
      </c>
      <c r="F91" s="481">
        <f t="shared" si="10"/>
        <v>10430</v>
      </c>
      <c r="G91" s="481">
        <f t="shared" si="10"/>
        <v>0</v>
      </c>
      <c r="H91" s="507">
        <f>SUM(E91:G91)</f>
        <v>10430</v>
      </c>
    </row>
    <row r="92" spans="1:8" ht="12.75" customHeight="1" thickBot="1">
      <c r="A92" s="151"/>
      <c r="B92" s="152"/>
      <c r="C92" s="153"/>
      <c r="D92" s="10" t="s">
        <v>135</v>
      </c>
      <c r="E92" s="154">
        <f>E91-E90</f>
        <v>0</v>
      </c>
      <c r="F92" s="154">
        <f>F91-F90</f>
        <v>-1370</v>
      </c>
      <c r="G92" s="154">
        <f>G91-G90</f>
        <v>0</v>
      </c>
      <c r="H92" s="155">
        <f>H91-H90</f>
        <v>-1370</v>
      </c>
    </row>
    <row r="93" spans="1:8" ht="12.75" customHeight="1">
      <c r="A93" s="1359" t="s">
        <v>345</v>
      </c>
      <c r="B93" s="1360"/>
      <c r="C93" s="1361"/>
      <c r="D93" s="7" t="s">
        <v>739</v>
      </c>
      <c r="E93" s="514">
        <f t="shared" ref="E93:H94" si="11">E21+E33+E45+E57+E72+E90</f>
        <v>1649477</v>
      </c>
      <c r="F93" s="514">
        <f t="shared" si="11"/>
        <v>263345</v>
      </c>
      <c r="G93" s="514">
        <f t="shared" si="11"/>
        <v>146725</v>
      </c>
      <c r="H93" s="518">
        <f t="shared" si="11"/>
        <v>2059547</v>
      </c>
    </row>
    <row r="94" spans="1:8" ht="12.75" customHeight="1">
      <c r="A94" s="590"/>
      <c r="B94" s="98"/>
      <c r="C94" s="93"/>
      <c r="D94" s="480" t="s">
        <v>111</v>
      </c>
      <c r="E94" s="481">
        <f t="shared" si="11"/>
        <v>1649354</v>
      </c>
      <c r="F94" s="481">
        <f t="shared" si="11"/>
        <v>270135</v>
      </c>
      <c r="G94" s="481">
        <f t="shared" si="11"/>
        <v>145560</v>
      </c>
      <c r="H94" s="483">
        <f t="shared" si="11"/>
        <v>2065049</v>
      </c>
    </row>
    <row r="95" spans="1:8" ht="12.75" customHeight="1" thickBot="1">
      <c r="A95" s="156"/>
      <c r="B95" s="157"/>
      <c r="C95" s="153"/>
      <c r="D95" s="10" t="s">
        <v>135</v>
      </c>
      <c r="E95" s="158">
        <f>E94-E93</f>
        <v>-123</v>
      </c>
      <c r="F95" s="158">
        <f>F94-F93</f>
        <v>6790</v>
      </c>
      <c r="G95" s="158">
        <f>G94-G93</f>
        <v>-1165</v>
      </c>
      <c r="H95" s="159">
        <f>H94-H93</f>
        <v>5502</v>
      </c>
    </row>
    <row r="96" spans="1:8">
      <c r="E96" s="16"/>
      <c r="F96" s="16"/>
      <c r="G96" s="16"/>
      <c r="H96" s="16"/>
    </row>
  </sheetData>
  <autoFilter ref="A5:H95" xr:uid="{00000000-0009-0000-0000-000006000000}"/>
  <mergeCells count="15">
    <mergeCell ref="A2:H2"/>
    <mergeCell ref="G3:H3"/>
    <mergeCell ref="A4:C4"/>
    <mergeCell ref="D4:D5"/>
    <mergeCell ref="E4:E5"/>
    <mergeCell ref="F4:F5"/>
    <mergeCell ref="G4:G5"/>
    <mergeCell ref="H4:H5"/>
    <mergeCell ref="A93:C93"/>
    <mergeCell ref="B21:C21"/>
    <mergeCell ref="B33:C33"/>
    <mergeCell ref="B45:C45"/>
    <mergeCell ref="B57:C57"/>
    <mergeCell ref="B75:C75"/>
    <mergeCell ref="B90:C90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55"/>
  <sheetViews>
    <sheetView zoomScaleNormal="100" workbookViewId="0">
      <pane ySplit="5" topLeftCell="A169" activePane="bottomLeft" state="frozen"/>
      <selection activeCell="F43" sqref="F43"/>
      <selection pane="bottomLeft" activeCell="F43" sqref="F43"/>
    </sheetView>
  </sheetViews>
  <sheetFormatPr defaultColWidth="8.88671875" defaultRowHeight="13.5"/>
  <cols>
    <col min="1" max="1" width="7.77734375" style="2" customWidth="1"/>
    <col min="2" max="2" width="8.6640625" style="2" customWidth="1"/>
    <col min="3" max="3" width="12.109375" style="2" customWidth="1"/>
    <col min="4" max="4" width="5.77734375" style="2" customWidth="1"/>
    <col min="5" max="5" width="11.21875" style="177" customWidth="1"/>
    <col min="6" max="7" width="9.77734375" style="16" customWidth="1"/>
    <col min="8" max="8" width="11.21875" style="16" customWidth="1"/>
    <col min="9" max="9" width="11.5546875" style="615" bestFit="1" customWidth="1"/>
  </cols>
  <sheetData>
    <row r="1" spans="1:9" ht="21.75" customHeight="1">
      <c r="A1" s="13" t="s">
        <v>687</v>
      </c>
    </row>
    <row r="2" spans="1:9" ht="25.5" customHeight="1">
      <c r="A2" s="1364" t="s">
        <v>2387</v>
      </c>
      <c r="B2" s="1364"/>
      <c r="C2" s="1364"/>
      <c r="D2" s="1364"/>
      <c r="E2" s="1364"/>
      <c r="F2" s="1364"/>
      <c r="G2" s="1364"/>
      <c r="H2" s="1364"/>
    </row>
    <row r="3" spans="1:9" ht="14.25" thickBot="1">
      <c r="G3" s="1379" t="s">
        <v>109</v>
      </c>
      <c r="H3" s="1379"/>
    </row>
    <row r="4" spans="1:9" s="1" customFormat="1" ht="19.5" customHeight="1">
      <c r="A4" s="1380" t="s">
        <v>438</v>
      </c>
      <c r="B4" s="1368"/>
      <c r="C4" s="1368"/>
      <c r="D4" s="1368" t="s">
        <v>136</v>
      </c>
      <c r="E4" s="1381" t="s">
        <v>688</v>
      </c>
      <c r="F4" s="1381" t="s">
        <v>689</v>
      </c>
      <c r="G4" s="1383" t="s">
        <v>690</v>
      </c>
      <c r="H4" s="1384" t="s">
        <v>112</v>
      </c>
      <c r="I4" s="616"/>
    </row>
    <row r="5" spans="1:9" s="1" customFormat="1" ht="19.5" thickBot="1">
      <c r="A5" s="22" t="s">
        <v>674</v>
      </c>
      <c r="B5" s="612" t="s">
        <v>675</v>
      </c>
      <c r="C5" s="178" t="s">
        <v>676</v>
      </c>
      <c r="D5" s="1369"/>
      <c r="E5" s="1382"/>
      <c r="F5" s="1382"/>
      <c r="G5" s="1382"/>
      <c r="H5" s="1385"/>
      <c r="I5" s="616"/>
    </row>
    <row r="6" spans="1:9" ht="13.7" customHeight="1">
      <c r="A6" s="179"/>
      <c r="B6" s="5"/>
      <c r="C6" s="5" t="s">
        <v>691</v>
      </c>
      <c r="D6" s="7" t="s">
        <v>692</v>
      </c>
      <c r="E6" s="519">
        <v>878367</v>
      </c>
      <c r="F6" s="514">
        <v>0</v>
      </c>
      <c r="G6" s="514">
        <v>0</v>
      </c>
      <c r="H6" s="518">
        <f>SUM(E6:G6)</f>
        <v>878367</v>
      </c>
      <c r="I6" s="617"/>
    </row>
    <row r="7" spans="1:9" ht="13.7" customHeight="1">
      <c r="A7" s="110"/>
      <c r="B7" s="7"/>
      <c r="C7" s="7"/>
      <c r="D7" s="480" t="s">
        <v>111</v>
      </c>
      <c r="E7" s="484">
        <v>878367</v>
      </c>
      <c r="F7" s="481">
        <v>0</v>
      </c>
      <c r="G7" s="481">
        <v>0</v>
      </c>
      <c r="H7" s="483">
        <f>SUM(E7:G7)</f>
        <v>878367</v>
      </c>
      <c r="I7" s="617"/>
    </row>
    <row r="8" spans="1:9" ht="13.7" customHeight="1">
      <c r="A8" s="110"/>
      <c r="B8" s="7"/>
      <c r="C8" s="127"/>
      <c r="D8" s="127" t="s">
        <v>135</v>
      </c>
      <c r="E8" s="191">
        <f>E7-E6</f>
        <v>0</v>
      </c>
      <c r="F8" s="128">
        <f>F7-F6</f>
        <v>0</v>
      </c>
      <c r="G8" s="128">
        <f>G7-G6</f>
        <v>0</v>
      </c>
      <c r="H8" s="611">
        <f>H7-H6</f>
        <v>0</v>
      </c>
      <c r="I8" s="618"/>
    </row>
    <row r="9" spans="1:9" ht="13.7" customHeight="1">
      <c r="A9" s="110"/>
      <c r="B9" s="7"/>
      <c r="C9" s="15" t="s">
        <v>679</v>
      </c>
      <c r="D9" s="15" t="s">
        <v>692</v>
      </c>
      <c r="E9" s="520">
        <f>158876-43</f>
        <v>158833</v>
      </c>
      <c r="F9" s="512">
        <v>33220</v>
      </c>
      <c r="G9" s="512">
        <v>0</v>
      </c>
      <c r="H9" s="485">
        <f>SUM(E9:G9)</f>
        <v>192053</v>
      </c>
      <c r="I9" s="618"/>
    </row>
    <row r="10" spans="1:9" ht="13.7" customHeight="1">
      <c r="A10" s="110"/>
      <c r="B10" s="7"/>
      <c r="C10" s="7"/>
      <c r="D10" s="480" t="s">
        <v>111</v>
      </c>
      <c r="E10" s="484">
        <v>157777</v>
      </c>
      <c r="F10" s="481">
        <v>17673</v>
      </c>
      <c r="G10" s="481">
        <v>0</v>
      </c>
      <c r="H10" s="483">
        <f>SUM(E10:G10)</f>
        <v>175450</v>
      </c>
      <c r="I10" s="618"/>
    </row>
    <row r="11" spans="1:9" ht="13.7" customHeight="1">
      <c r="A11" s="110"/>
      <c r="B11" s="7"/>
      <c r="C11" s="127"/>
      <c r="D11" s="127" t="s">
        <v>135</v>
      </c>
      <c r="E11" s="191">
        <f>E10-E9</f>
        <v>-1056</v>
      </c>
      <c r="F11" s="128">
        <f>F10-F9</f>
        <v>-15547</v>
      </c>
      <c r="G11" s="128">
        <f>G10-G9</f>
        <v>0</v>
      </c>
      <c r="H11" s="192">
        <f>H10-H9</f>
        <v>-16603</v>
      </c>
      <c r="I11" s="618">
        <f>H11+16603</f>
        <v>0</v>
      </c>
    </row>
    <row r="12" spans="1:9" ht="13.7" customHeight="1">
      <c r="A12" s="110"/>
      <c r="B12" s="7"/>
      <c r="C12" s="15" t="s">
        <v>2388</v>
      </c>
      <c r="D12" s="15" t="s">
        <v>566</v>
      </c>
      <c r="E12" s="520">
        <v>114200</v>
      </c>
      <c r="F12" s="512">
        <v>30000</v>
      </c>
      <c r="G12" s="512">
        <v>0</v>
      </c>
      <c r="H12" s="485">
        <f>SUM(E12:G12)</f>
        <v>144200</v>
      </c>
      <c r="I12" s="618"/>
    </row>
    <row r="13" spans="1:9" ht="13.7" customHeight="1">
      <c r="A13" s="110"/>
      <c r="B13" s="7"/>
      <c r="C13" s="7" t="s">
        <v>2389</v>
      </c>
      <c r="D13" s="480" t="s">
        <v>111</v>
      </c>
      <c r="E13" s="484">
        <v>113738</v>
      </c>
      <c r="F13" s="481">
        <v>21796</v>
      </c>
      <c r="G13" s="481">
        <v>0</v>
      </c>
      <c r="H13" s="483">
        <f>SUM(E13:G13)</f>
        <v>135534</v>
      </c>
      <c r="I13" s="618"/>
    </row>
    <row r="14" spans="1:9" ht="13.7" customHeight="1">
      <c r="A14" s="110"/>
      <c r="B14" s="7"/>
      <c r="C14" s="127"/>
      <c r="D14" s="127" t="s">
        <v>135</v>
      </c>
      <c r="E14" s="191">
        <f>E13-E12</f>
        <v>-462</v>
      </c>
      <c r="F14" s="128">
        <f>F13-F12</f>
        <v>-8204</v>
      </c>
      <c r="G14" s="128">
        <f>G13-G12</f>
        <v>0</v>
      </c>
      <c r="H14" s="192">
        <f>H13-H12</f>
        <v>-8666</v>
      </c>
      <c r="I14" s="618"/>
    </row>
    <row r="15" spans="1:9" ht="13.7" customHeight="1">
      <c r="A15" s="110"/>
      <c r="B15" s="7"/>
      <c r="C15" s="395" t="s">
        <v>344</v>
      </c>
      <c r="D15" s="7" t="s">
        <v>692</v>
      </c>
      <c r="E15" s="519">
        <v>98600</v>
      </c>
      <c r="F15" s="514">
        <v>0</v>
      </c>
      <c r="G15" s="514">
        <v>0</v>
      </c>
      <c r="H15" s="518">
        <f>SUM(E15:G15)</f>
        <v>98600</v>
      </c>
      <c r="I15" s="618"/>
    </row>
    <row r="16" spans="1:9" ht="13.7" customHeight="1">
      <c r="A16" s="110"/>
      <c r="B16" s="7"/>
      <c r="C16" s="7"/>
      <c r="D16" s="480" t="s">
        <v>111</v>
      </c>
      <c r="E16" s="484">
        <v>98181</v>
      </c>
      <c r="F16" s="481">
        <v>0</v>
      </c>
      <c r="G16" s="481">
        <v>0</v>
      </c>
      <c r="H16" s="483">
        <f>SUM(E16:G16)</f>
        <v>98181</v>
      </c>
      <c r="I16" s="618"/>
    </row>
    <row r="17" spans="1:9" ht="13.7" customHeight="1">
      <c r="A17" s="110"/>
      <c r="B17" s="7"/>
      <c r="C17" s="127"/>
      <c r="D17" s="127" t="s">
        <v>135</v>
      </c>
      <c r="E17" s="191">
        <f>E16-E15</f>
        <v>-419</v>
      </c>
      <c r="F17" s="128">
        <f>F16-F15</f>
        <v>0</v>
      </c>
      <c r="G17" s="128">
        <f>G16-G15</f>
        <v>0</v>
      </c>
      <c r="H17" s="137">
        <f>H16-H15</f>
        <v>-419</v>
      </c>
      <c r="I17" s="618"/>
    </row>
    <row r="18" spans="1:9" ht="13.7" customHeight="1">
      <c r="A18" s="110"/>
      <c r="B18" s="7"/>
      <c r="C18" s="395" t="s">
        <v>828</v>
      </c>
      <c r="D18" s="7" t="s">
        <v>692</v>
      </c>
      <c r="E18" s="519">
        <v>6500</v>
      </c>
      <c r="F18" s="514">
        <v>0</v>
      </c>
      <c r="G18" s="514">
        <v>0</v>
      </c>
      <c r="H18" s="518">
        <f>SUM(E18:G18)</f>
        <v>6500</v>
      </c>
      <c r="I18" s="618"/>
    </row>
    <row r="19" spans="1:9" ht="13.7" customHeight="1">
      <c r="A19" s="110"/>
      <c r="B19" s="7"/>
      <c r="C19" s="7"/>
      <c r="D19" s="480" t="s">
        <v>111</v>
      </c>
      <c r="E19" s="484">
        <v>6300</v>
      </c>
      <c r="F19" s="481">
        <v>0</v>
      </c>
      <c r="G19" s="481">
        <v>0</v>
      </c>
      <c r="H19" s="483">
        <f>SUM(E19:G19)</f>
        <v>6300</v>
      </c>
      <c r="I19" s="618"/>
    </row>
    <row r="20" spans="1:9" ht="13.7" customHeight="1">
      <c r="A20" s="110"/>
      <c r="B20" s="7"/>
      <c r="C20" s="127"/>
      <c r="D20" s="127" t="s">
        <v>135</v>
      </c>
      <c r="E20" s="191">
        <f>E19-E18</f>
        <v>-200</v>
      </c>
      <c r="F20" s="128">
        <f>F19-F18</f>
        <v>0</v>
      </c>
      <c r="G20" s="128">
        <f>G19-G18</f>
        <v>0</v>
      </c>
      <c r="H20" s="137">
        <f>H19-H18</f>
        <v>-200</v>
      </c>
      <c r="I20" s="618"/>
    </row>
    <row r="21" spans="1:9" ht="13.7" customHeight="1">
      <c r="A21" s="110"/>
      <c r="B21" s="15" t="s">
        <v>678</v>
      </c>
      <c r="C21" s="15" t="s">
        <v>114</v>
      </c>
      <c r="D21" s="15" t="s">
        <v>566</v>
      </c>
      <c r="E21" s="520">
        <f t="shared" ref="E21:G22" si="0">SUM(E15,E12,E9,E6,E18)</f>
        <v>1256500</v>
      </c>
      <c r="F21" s="520">
        <f t="shared" si="0"/>
        <v>63220</v>
      </c>
      <c r="G21" s="520">
        <f t="shared" si="0"/>
        <v>0</v>
      </c>
      <c r="H21" s="518">
        <f>SUM(E21:G21)</f>
        <v>1319720</v>
      </c>
      <c r="I21" s="618"/>
    </row>
    <row r="22" spans="1:9" ht="13.7" customHeight="1">
      <c r="A22" s="110"/>
      <c r="B22" s="7"/>
      <c r="C22" s="7"/>
      <c r="D22" s="480" t="s">
        <v>111</v>
      </c>
      <c r="E22" s="484">
        <f t="shared" si="0"/>
        <v>1254363</v>
      </c>
      <c r="F22" s="484">
        <f t="shared" si="0"/>
        <v>39469</v>
      </c>
      <c r="G22" s="484">
        <f t="shared" si="0"/>
        <v>0</v>
      </c>
      <c r="H22" s="483">
        <f>SUM(E22:G22)</f>
        <v>1293832</v>
      </c>
      <c r="I22" s="618"/>
    </row>
    <row r="23" spans="1:9" ht="13.7" customHeight="1">
      <c r="A23" s="110"/>
      <c r="B23" s="127"/>
      <c r="C23" s="127"/>
      <c r="D23" s="127" t="s">
        <v>135</v>
      </c>
      <c r="E23" s="161">
        <f>E22-E21</f>
        <v>-2137</v>
      </c>
      <c r="F23" s="132">
        <f>F22-F21</f>
        <v>-23751</v>
      </c>
      <c r="G23" s="132">
        <f>G22-G21</f>
        <v>0</v>
      </c>
      <c r="H23" s="193">
        <f>H22-H21</f>
        <v>-25888</v>
      </c>
      <c r="I23" s="618"/>
    </row>
    <row r="24" spans="1:9" ht="13.7" customHeight="1">
      <c r="A24" s="6"/>
      <c r="B24" s="7"/>
      <c r="C24" s="15" t="s">
        <v>694</v>
      </c>
      <c r="D24" s="7" t="s">
        <v>566</v>
      </c>
      <c r="E24" s="520">
        <v>0</v>
      </c>
      <c r="F24" s="512">
        <v>3600</v>
      </c>
      <c r="G24" s="512">
        <v>0</v>
      </c>
      <c r="H24" s="485">
        <f>SUM(E24:G24)</f>
        <v>3600</v>
      </c>
      <c r="I24" s="618"/>
    </row>
    <row r="25" spans="1:9" ht="13.7" customHeight="1">
      <c r="A25" s="6"/>
      <c r="B25" s="7"/>
      <c r="C25" s="7"/>
      <c r="D25" s="480" t="s">
        <v>111</v>
      </c>
      <c r="E25" s="484">
        <v>0</v>
      </c>
      <c r="F25" s="481">
        <v>952</v>
      </c>
      <c r="G25" s="481">
        <v>0</v>
      </c>
      <c r="H25" s="483">
        <f>SUM(E25:G25)</f>
        <v>952</v>
      </c>
      <c r="I25" s="618"/>
    </row>
    <row r="26" spans="1:9" ht="13.7" customHeight="1">
      <c r="A26" s="6"/>
      <c r="B26" s="7"/>
      <c r="C26" s="127"/>
      <c r="D26" s="127" t="s">
        <v>135</v>
      </c>
      <c r="E26" s="191">
        <f>E25-E24</f>
        <v>0</v>
      </c>
      <c r="F26" s="128">
        <f>F25-F24</f>
        <v>-2648</v>
      </c>
      <c r="G26" s="128">
        <f>G25-G24</f>
        <v>0</v>
      </c>
      <c r="H26" s="137">
        <f>H25-H24</f>
        <v>-2648</v>
      </c>
      <c r="I26" s="618"/>
    </row>
    <row r="27" spans="1:9" ht="13.7" customHeight="1">
      <c r="A27" s="6"/>
      <c r="B27" s="7"/>
      <c r="C27" s="15" t="s">
        <v>695</v>
      </c>
      <c r="D27" s="7" t="s">
        <v>566</v>
      </c>
      <c r="E27" s="520">
        <v>0</v>
      </c>
      <c r="F27" s="512">
        <v>11400</v>
      </c>
      <c r="G27" s="512">
        <v>0</v>
      </c>
      <c r="H27" s="485">
        <f>SUM(E27:G27)</f>
        <v>11400</v>
      </c>
      <c r="I27" s="618"/>
    </row>
    <row r="28" spans="1:9" ht="13.7" customHeight="1">
      <c r="A28" s="6"/>
      <c r="B28" s="7"/>
      <c r="C28" s="7"/>
      <c r="D28" s="480" t="s">
        <v>111</v>
      </c>
      <c r="E28" s="484">
        <v>0</v>
      </c>
      <c r="F28" s="481">
        <v>11400</v>
      </c>
      <c r="G28" s="481">
        <v>0</v>
      </c>
      <c r="H28" s="483">
        <f>SUM(E28:G28)</f>
        <v>11400</v>
      </c>
      <c r="I28" s="618"/>
    </row>
    <row r="29" spans="1:9" ht="13.7" customHeight="1">
      <c r="A29" s="6"/>
      <c r="B29" s="7"/>
      <c r="C29" s="127"/>
      <c r="D29" s="127" t="s">
        <v>135</v>
      </c>
      <c r="E29" s="191">
        <f>E28-E27</f>
        <v>0</v>
      </c>
      <c r="F29" s="128">
        <f>F28-F27</f>
        <v>0</v>
      </c>
      <c r="G29" s="128">
        <f>G28-G27</f>
        <v>0</v>
      </c>
      <c r="H29" s="137">
        <f>H28-H27</f>
        <v>0</v>
      </c>
      <c r="I29" s="618"/>
    </row>
    <row r="30" spans="1:9" ht="13.7" customHeight="1">
      <c r="A30" s="110"/>
      <c r="B30" s="7"/>
      <c r="C30" s="15" t="s">
        <v>550</v>
      </c>
      <c r="D30" s="7" t="s">
        <v>692</v>
      </c>
      <c r="E30" s="520">
        <v>0</v>
      </c>
      <c r="F30" s="512">
        <v>2660</v>
      </c>
      <c r="G30" s="512">
        <v>0</v>
      </c>
      <c r="H30" s="485">
        <f>SUM(E30:G30)</f>
        <v>2660</v>
      </c>
      <c r="I30" s="618"/>
    </row>
    <row r="31" spans="1:9" ht="13.7" customHeight="1">
      <c r="A31" s="110"/>
      <c r="B31" s="7"/>
      <c r="C31" s="7"/>
      <c r="D31" s="480" t="s">
        <v>111</v>
      </c>
      <c r="E31" s="484">
        <v>0</v>
      </c>
      <c r="F31" s="481">
        <v>2002</v>
      </c>
      <c r="G31" s="481">
        <v>0</v>
      </c>
      <c r="H31" s="483">
        <f>SUM(E31:G31)</f>
        <v>2002</v>
      </c>
      <c r="I31" s="618"/>
    </row>
    <row r="32" spans="1:9" ht="13.7" customHeight="1">
      <c r="A32" s="110"/>
      <c r="B32" s="127"/>
      <c r="C32" s="127"/>
      <c r="D32" s="127" t="s">
        <v>135</v>
      </c>
      <c r="E32" s="191">
        <f>E31-E30</f>
        <v>0</v>
      </c>
      <c r="F32" s="128">
        <f>F31-F30</f>
        <v>-658</v>
      </c>
      <c r="G32" s="128">
        <f>G31-G30</f>
        <v>0</v>
      </c>
      <c r="H32" s="137">
        <f>H31-H30</f>
        <v>-658</v>
      </c>
      <c r="I32" s="618"/>
    </row>
    <row r="33" spans="1:9" ht="13.7" customHeight="1">
      <c r="A33" s="110"/>
      <c r="B33" s="395" t="s">
        <v>696</v>
      </c>
      <c r="C33" s="15" t="s">
        <v>114</v>
      </c>
      <c r="D33" s="7" t="s">
        <v>692</v>
      </c>
      <c r="E33" s="519">
        <f>E24+E27+E30</f>
        <v>0</v>
      </c>
      <c r="F33" s="519">
        <f>F24+F27+F30</f>
        <v>17660</v>
      </c>
      <c r="G33" s="519">
        <f>G24+G27+G30</f>
        <v>0</v>
      </c>
      <c r="H33" s="518">
        <f>SUM(E33:G33)</f>
        <v>17660</v>
      </c>
      <c r="I33" s="618"/>
    </row>
    <row r="34" spans="1:9" ht="13.7" customHeight="1">
      <c r="A34" s="110"/>
      <c r="B34" s="7"/>
      <c r="C34" s="7"/>
      <c r="D34" s="480" t="s">
        <v>111</v>
      </c>
      <c r="E34" s="484">
        <f>E31+E28+E25</f>
        <v>0</v>
      </c>
      <c r="F34" s="484">
        <f>F31+F28+F25</f>
        <v>14354</v>
      </c>
      <c r="G34" s="484">
        <f>G31+G28+G25</f>
        <v>0</v>
      </c>
      <c r="H34" s="483">
        <f>SUM(E34:G34)</f>
        <v>14354</v>
      </c>
      <c r="I34" s="618"/>
    </row>
    <row r="35" spans="1:9" ht="13.7" customHeight="1">
      <c r="A35" s="110"/>
      <c r="B35" s="127"/>
      <c r="C35" s="127"/>
      <c r="D35" s="127" t="s">
        <v>135</v>
      </c>
      <c r="E35" s="161">
        <f>E34-E33</f>
        <v>0</v>
      </c>
      <c r="F35" s="132">
        <f>F34-F33</f>
        <v>-3306</v>
      </c>
      <c r="G35" s="132">
        <f>G34-G33</f>
        <v>0</v>
      </c>
      <c r="H35" s="193">
        <f>H34-H33</f>
        <v>-3306</v>
      </c>
      <c r="I35" s="618"/>
    </row>
    <row r="36" spans="1:9" ht="12.75" customHeight="1">
      <c r="A36" s="6"/>
      <c r="B36" s="15"/>
      <c r="C36" s="15" t="s">
        <v>697</v>
      </c>
      <c r="D36" s="15" t="s">
        <v>692</v>
      </c>
      <c r="E36" s="520">
        <v>1000</v>
      </c>
      <c r="F36" s="512">
        <v>7700</v>
      </c>
      <c r="G36" s="512">
        <v>0</v>
      </c>
      <c r="H36" s="485">
        <f>SUM(E36:G36)</f>
        <v>8700</v>
      </c>
      <c r="I36" s="618"/>
    </row>
    <row r="37" spans="1:9" ht="12.75" customHeight="1">
      <c r="A37" s="6"/>
      <c r="B37" s="7"/>
      <c r="C37" s="7"/>
      <c r="D37" s="480" t="s">
        <v>111</v>
      </c>
      <c r="E37" s="484">
        <v>867</v>
      </c>
      <c r="F37" s="481">
        <v>0</v>
      </c>
      <c r="G37" s="481">
        <v>0</v>
      </c>
      <c r="H37" s="483">
        <f>SUM(E37:G37)</f>
        <v>867</v>
      </c>
      <c r="I37" s="618"/>
    </row>
    <row r="38" spans="1:9" ht="12.75" customHeight="1">
      <c r="A38" s="6"/>
      <c r="B38" s="7"/>
      <c r="C38" s="127"/>
      <c r="D38" s="127" t="s">
        <v>135</v>
      </c>
      <c r="E38" s="191">
        <f>E37-E36</f>
        <v>-133</v>
      </c>
      <c r="F38" s="128">
        <f>F37-F36</f>
        <v>-7700</v>
      </c>
      <c r="G38" s="128">
        <f>G37-G36</f>
        <v>0</v>
      </c>
      <c r="H38" s="137">
        <f>H37-H36</f>
        <v>-7833</v>
      </c>
      <c r="I38" s="618"/>
    </row>
    <row r="39" spans="1:9" ht="12.75" customHeight="1">
      <c r="A39" s="6"/>
      <c r="B39" s="7"/>
      <c r="C39" s="395" t="s">
        <v>698</v>
      </c>
      <c r="D39" s="15" t="s">
        <v>566</v>
      </c>
      <c r="E39" s="520">
        <v>25362</v>
      </c>
      <c r="F39" s="512">
        <v>4886</v>
      </c>
      <c r="G39" s="512">
        <v>0</v>
      </c>
      <c r="H39" s="485">
        <f>SUM(E39:G39)</f>
        <v>30248</v>
      </c>
      <c r="I39" s="618"/>
    </row>
    <row r="40" spans="1:9" ht="12.75" customHeight="1">
      <c r="A40" s="6"/>
      <c r="B40" s="7"/>
      <c r="C40" s="7"/>
      <c r="D40" s="480" t="s">
        <v>111</v>
      </c>
      <c r="E40" s="484">
        <v>25350</v>
      </c>
      <c r="F40" s="481">
        <v>276</v>
      </c>
      <c r="G40" s="481">
        <v>840</v>
      </c>
      <c r="H40" s="483">
        <f>SUM(E40:G40)</f>
        <v>26466</v>
      </c>
      <c r="I40" s="618"/>
    </row>
    <row r="41" spans="1:9" ht="12.75" customHeight="1">
      <c r="A41" s="6"/>
      <c r="B41" s="7"/>
      <c r="C41" s="127"/>
      <c r="D41" s="127" t="s">
        <v>135</v>
      </c>
      <c r="E41" s="191">
        <f>E40-E39</f>
        <v>-12</v>
      </c>
      <c r="F41" s="128">
        <f>F40-F39</f>
        <v>-4610</v>
      </c>
      <c r="G41" s="128">
        <f>G40-G39</f>
        <v>840</v>
      </c>
      <c r="H41" s="137">
        <f>H40-H39</f>
        <v>-3782</v>
      </c>
      <c r="I41" s="618"/>
    </row>
    <row r="42" spans="1:9" ht="12.75" customHeight="1">
      <c r="A42" s="6"/>
      <c r="B42" s="7"/>
      <c r="C42" s="15" t="s">
        <v>19</v>
      </c>
      <c r="D42" s="7" t="s">
        <v>692</v>
      </c>
      <c r="E42" s="519">
        <v>18840</v>
      </c>
      <c r="F42" s="514">
        <v>3600</v>
      </c>
      <c r="G42" s="514">
        <v>0</v>
      </c>
      <c r="H42" s="518">
        <f>SUM(E42:G42)</f>
        <v>22440</v>
      </c>
      <c r="I42" s="618"/>
    </row>
    <row r="43" spans="1:9" ht="12.75" customHeight="1">
      <c r="A43" s="6"/>
      <c r="B43" s="7"/>
      <c r="C43" s="7"/>
      <c r="D43" s="480" t="s">
        <v>111</v>
      </c>
      <c r="E43" s="484">
        <v>18809</v>
      </c>
      <c r="F43" s="481">
        <v>0</v>
      </c>
      <c r="G43" s="481">
        <v>0</v>
      </c>
      <c r="H43" s="483">
        <f>SUM(E43:G43)</f>
        <v>18809</v>
      </c>
      <c r="I43" s="618"/>
    </row>
    <row r="44" spans="1:9" ht="12.75" customHeight="1">
      <c r="A44" s="6"/>
      <c r="B44" s="7"/>
      <c r="C44" s="127"/>
      <c r="D44" s="127" t="s">
        <v>135</v>
      </c>
      <c r="E44" s="191">
        <f>E43-E42</f>
        <v>-31</v>
      </c>
      <c r="F44" s="128">
        <f>F43-F42</f>
        <v>-3600</v>
      </c>
      <c r="G44" s="128">
        <f>G43-G42</f>
        <v>0</v>
      </c>
      <c r="H44" s="611">
        <f>H43-H42</f>
        <v>-3631</v>
      </c>
      <c r="I44" s="618"/>
    </row>
    <row r="45" spans="1:9" ht="12.75" customHeight="1">
      <c r="A45" s="6"/>
      <c r="B45" s="7"/>
      <c r="C45" s="15" t="s">
        <v>699</v>
      </c>
      <c r="D45" s="15" t="s">
        <v>692</v>
      </c>
      <c r="E45" s="520">
        <v>12030</v>
      </c>
      <c r="F45" s="512">
        <v>2630</v>
      </c>
      <c r="G45" s="512">
        <v>0</v>
      </c>
      <c r="H45" s="485">
        <f>SUM(E45:G45)</f>
        <v>14660</v>
      </c>
      <c r="I45" s="618"/>
    </row>
    <row r="46" spans="1:9" ht="12.75" customHeight="1">
      <c r="A46" s="6"/>
      <c r="B46" s="7"/>
      <c r="C46" s="7"/>
      <c r="D46" s="480" t="s">
        <v>111</v>
      </c>
      <c r="E46" s="484">
        <v>12023</v>
      </c>
      <c r="F46" s="481">
        <v>65</v>
      </c>
      <c r="G46" s="481">
        <v>0</v>
      </c>
      <c r="H46" s="483">
        <f>SUM(E46:G46)</f>
        <v>12088</v>
      </c>
      <c r="I46" s="618"/>
    </row>
    <row r="47" spans="1:9" ht="12.75" customHeight="1">
      <c r="A47" s="6"/>
      <c r="B47" s="7"/>
      <c r="C47" s="7"/>
      <c r="D47" s="7" t="s">
        <v>135</v>
      </c>
      <c r="E47" s="194">
        <f>E46-E45</f>
        <v>-7</v>
      </c>
      <c r="F47" s="124">
        <f>F46-F45</f>
        <v>-2565</v>
      </c>
      <c r="G47" s="124">
        <f>G46-G45</f>
        <v>0</v>
      </c>
      <c r="H47" s="195">
        <f>H46-H45</f>
        <v>-2572</v>
      </c>
      <c r="I47" s="618"/>
    </row>
    <row r="48" spans="1:9" ht="12.75" customHeight="1">
      <c r="A48" s="6"/>
      <c r="B48" s="173"/>
      <c r="C48" s="15" t="s">
        <v>700</v>
      </c>
      <c r="D48" s="15" t="s">
        <v>692</v>
      </c>
      <c r="E48" s="520">
        <v>4000</v>
      </c>
      <c r="F48" s="512">
        <v>3980</v>
      </c>
      <c r="G48" s="512">
        <v>0</v>
      </c>
      <c r="H48" s="517">
        <f>SUM(E48:G48)</f>
        <v>7980</v>
      </c>
      <c r="I48" s="618"/>
    </row>
    <row r="49" spans="1:9" ht="12.75" customHeight="1">
      <c r="A49" s="6"/>
      <c r="B49" s="7"/>
      <c r="C49" s="7"/>
      <c r="D49" s="480" t="s">
        <v>831</v>
      </c>
      <c r="E49" s="484">
        <v>3996</v>
      </c>
      <c r="F49" s="481">
        <v>0</v>
      </c>
      <c r="G49" s="481">
        <v>0</v>
      </c>
      <c r="H49" s="483">
        <f>SUM(E49:G49)</f>
        <v>3996</v>
      </c>
      <c r="I49" s="618"/>
    </row>
    <row r="50" spans="1:9" ht="12.75" customHeight="1">
      <c r="A50" s="6"/>
      <c r="B50" s="7"/>
      <c r="C50" s="7"/>
      <c r="D50" s="7" t="s">
        <v>135</v>
      </c>
      <c r="E50" s="194">
        <f>E49-E48</f>
        <v>-4</v>
      </c>
      <c r="F50" s="124">
        <f>F49-F48</f>
        <v>-3980</v>
      </c>
      <c r="G50" s="124">
        <f>G49-G48</f>
        <v>0</v>
      </c>
      <c r="H50" s="611">
        <f>H49-H48</f>
        <v>-3984</v>
      </c>
      <c r="I50" s="618"/>
    </row>
    <row r="51" spans="1:9" ht="12.75" customHeight="1">
      <c r="A51" s="6"/>
      <c r="B51" s="7"/>
      <c r="C51" s="15" t="s">
        <v>661</v>
      </c>
      <c r="D51" s="15" t="s">
        <v>566</v>
      </c>
      <c r="E51" s="520">
        <v>900</v>
      </c>
      <c r="F51" s="512">
        <v>900</v>
      </c>
      <c r="G51" s="512">
        <v>0</v>
      </c>
      <c r="H51" s="517">
        <f>SUM(E51:G51)</f>
        <v>1800</v>
      </c>
      <c r="I51" s="618"/>
    </row>
    <row r="52" spans="1:9" ht="12.75" customHeight="1">
      <c r="A52" s="6"/>
      <c r="B52" s="7"/>
      <c r="C52" s="7"/>
      <c r="D52" s="480" t="s">
        <v>111</v>
      </c>
      <c r="E52" s="484">
        <v>848</v>
      </c>
      <c r="F52" s="481">
        <v>0</v>
      </c>
      <c r="G52" s="481">
        <v>0</v>
      </c>
      <c r="H52" s="483">
        <f>SUM(E52:G52)</f>
        <v>848</v>
      </c>
      <c r="I52" s="618"/>
    </row>
    <row r="53" spans="1:9" ht="12.75" customHeight="1">
      <c r="A53" s="6"/>
      <c r="B53" s="7"/>
      <c r="C53" s="7"/>
      <c r="D53" s="7" t="s">
        <v>135</v>
      </c>
      <c r="E53" s="194">
        <f>E52-E51</f>
        <v>-52</v>
      </c>
      <c r="F53" s="124">
        <f>F52-F51</f>
        <v>-900</v>
      </c>
      <c r="G53" s="124">
        <f>G52-G51</f>
        <v>0</v>
      </c>
      <c r="H53" s="611">
        <f>H52-H51</f>
        <v>-952</v>
      </c>
      <c r="I53" s="618"/>
    </row>
    <row r="54" spans="1:9" s="1" customFormat="1" ht="12.75" customHeight="1">
      <c r="A54" s="6"/>
      <c r="B54" s="7"/>
      <c r="C54" s="15" t="s">
        <v>701</v>
      </c>
      <c r="D54" s="15" t="s">
        <v>566</v>
      </c>
      <c r="E54" s="520">
        <v>1500</v>
      </c>
      <c r="F54" s="512">
        <v>1520</v>
      </c>
      <c r="G54" s="512">
        <v>0</v>
      </c>
      <c r="H54" s="485">
        <f>SUM(E54:G54)</f>
        <v>3020</v>
      </c>
      <c r="I54" s="619"/>
    </row>
    <row r="55" spans="1:9" s="1" customFormat="1" ht="12.75" customHeight="1">
      <c r="A55" s="6"/>
      <c r="B55" s="7"/>
      <c r="C55" s="7"/>
      <c r="D55" s="480" t="s">
        <v>111</v>
      </c>
      <c r="E55" s="484">
        <v>1440</v>
      </c>
      <c r="F55" s="481">
        <v>1408</v>
      </c>
      <c r="G55" s="481">
        <v>0</v>
      </c>
      <c r="H55" s="483">
        <f>SUM(E55:G55)</f>
        <v>2848</v>
      </c>
      <c r="I55" s="619"/>
    </row>
    <row r="56" spans="1:9" s="1" customFormat="1" ht="12.75" customHeight="1">
      <c r="A56" s="180"/>
      <c r="B56" s="127"/>
      <c r="C56" s="127"/>
      <c r="D56" s="127" t="s">
        <v>135</v>
      </c>
      <c r="E56" s="191">
        <f>E55-E54</f>
        <v>-60</v>
      </c>
      <c r="F56" s="128">
        <f>F55-F54</f>
        <v>-112</v>
      </c>
      <c r="G56" s="128">
        <f>G55-G54</f>
        <v>0</v>
      </c>
      <c r="H56" s="137">
        <f>H55-H54</f>
        <v>-172</v>
      </c>
      <c r="I56" s="619"/>
    </row>
    <row r="57" spans="1:9" ht="12.75" customHeight="1">
      <c r="A57" s="14"/>
      <c r="B57" s="15" t="s">
        <v>702</v>
      </c>
      <c r="C57" s="15" t="s">
        <v>114</v>
      </c>
      <c r="D57" s="15" t="s">
        <v>692</v>
      </c>
      <c r="E57" s="520">
        <f>SUM(E48,E45,E42,E39,E36,E54,E51)</f>
        <v>63632</v>
      </c>
      <c r="F57" s="520">
        <f t="shared" ref="F57:G57" si="1">SUM(F48,F45,F42,F39,F36,F54,F51)</f>
        <v>25216</v>
      </c>
      <c r="G57" s="520">
        <f t="shared" si="1"/>
        <v>0</v>
      </c>
      <c r="H57" s="485">
        <f>SUM(E57:G57)</f>
        <v>88848</v>
      </c>
      <c r="I57" s="618"/>
    </row>
    <row r="58" spans="1:9" ht="12.75" customHeight="1">
      <c r="A58" s="6"/>
      <c r="B58" s="7"/>
      <c r="C58" s="7"/>
      <c r="D58" s="480" t="s">
        <v>111</v>
      </c>
      <c r="E58" s="484">
        <f>SUM(,E49,E46,E43,E40,E37,E55,E52)</f>
        <v>63333</v>
      </c>
      <c r="F58" s="484">
        <f>SUM(,F49,F46,F43,F40,F37,F55,F52)</f>
        <v>1749</v>
      </c>
      <c r="G58" s="484">
        <f t="shared" ref="G58" si="2">SUM(,G49,G46,G43,G40,G37,G55,G52)</f>
        <v>840</v>
      </c>
      <c r="H58" s="483">
        <f>SUM(E58:G58)</f>
        <v>65922</v>
      </c>
      <c r="I58" s="618"/>
    </row>
    <row r="59" spans="1:9" ht="12.75" customHeight="1">
      <c r="A59" s="180"/>
      <c r="B59" s="127"/>
      <c r="C59" s="127"/>
      <c r="D59" s="127" t="s">
        <v>135</v>
      </c>
      <c r="E59" s="161">
        <f>E58-E57</f>
        <v>-299</v>
      </c>
      <c r="F59" s="132">
        <f>F58-F57</f>
        <v>-23467</v>
      </c>
      <c r="G59" s="132">
        <f>G58-G57</f>
        <v>840</v>
      </c>
      <c r="H59" s="162">
        <f>H58-H57</f>
        <v>-22926</v>
      </c>
      <c r="I59" s="618"/>
    </row>
    <row r="60" spans="1:9" ht="12.75" customHeight="1">
      <c r="A60" s="14" t="s">
        <v>103</v>
      </c>
      <c r="B60" s="1377" t="s">
        <v>114</v>
      </c>
      <c r="C60" s="1378"/>
      <c r="D60" s="15" t="s">
        <v>692</v>
      </c>
      <c r="E60" s="486">
        <f>SUM(E57,E33,E21)</f>
        <v>1320132</v>
      </c>
      <c r="F60" s="482">
        <f>SUM(F57,F33,F21)</f>
        <v>106096</v>
      </c>
      <c r="G60" s="482">
        <f>SUM(G57,G33,G21)</f>
        <v>0</v>
      </c>
      <c r="H60" s="485">
        <f>SUM(E60:G60)</f>
        <v>1426228</v>
      </c>
      <c r="I60" s="618"/>
    </row>
    <row r="61" spans="1:9" ht="12.75" customHeight="1">
      <c r="A61" s="6"/>
      <c r="B61" s="172"/>
      <c r="C61" s="173"/>
      <c r="D61" s="480" t="s">
        <v>111</v>
      </c>
      <c r="E61" s="484">
        <f>SUM(E58,E34,E22)</f>
        <v>1317696</v>
      </c>
      <c r="F61" s="484">
        <f t="shared" ref="F61:G61" si="3">SUM(F58,F34,F22)</f>
        <v>55572</v>
      </c>
      <c r="G61" s="484">
        <f t="shared" si="3"/>
        <v>840</v>
      </c>
      <c r="H61" s="483">
        <f>SUM(E61:G61)</f>
        <v>1374108</v>
      </c>
      <c r="I61" s="618"/>
    </row>
    <row r="62" spans="1:9" ht="12.75" customHeight="1">
      <c r="A62" s="180"/>
      <c r="B62" s="176"/>
      <c r="C62" s="204"/>
      <c r="D62" s="127" t="s">
        <v>135</v>
      </c>
      <c r="E62" s="205">
        <f>E61-E60</f>
        <v>-2436</v>
      </c>
      <c r="F62" s="145">
        <f>F61-F60</f>
        <v>-50524</v>
      </c>
      <c r="G62" s="145">
        <f>G61-G60</f>
        <v>840</v>
      </c>
      <c r="H62" s="206">
        <f>H61-H60</f>
        <v>-52120</v>
      </c>
      <c r="I62" s="618"/>
    </row>
    <row r="63" spans="1:9" ht="12.75" customHeight="1">
      <c r="A63" s="6"/>
      <c r="B63" s="7"/>
      <c r="C63" s="209" t="s">
        <v>24</v>
      </c>
      <c r="D63" s="7" t="s">
        <v>566</v>
      </c>
      <c r="E63" s="519">
        <v>0</v>
      </c>
      <c r="F63" s="514">
        <v>0</v>
      </c>
      <c r="G63" s="514">
        <v>0</v>
      </c>
      <c r="H63" s="521">
        <f>SUM(E63:G63)</f>
        <v>0</v>
      </c>
      <c r="I63" s="618"/>
    </row>
    <row r="64" spans="1:9" ht="12.75" customHeight="1">
      <c r="A64" s="6"/>
      <c r="B64" s="7"/>
      <c r="C64" s="7"/>
      <c r="D64" s="480" t="s">
        <v>111</v>
      </c>
      <c r="E64" s="484">
        <v>0</v>
      </c>
      <c r="F64" s="481">
        <v>0</v>
      </c>
      <c r="G64" s="481">
        <v>0</v>
      </c>
      <c r="H64" s="483">
        <f>SUM(E64:G64)</f>
        <v>0</v>
      </c>
      <c r="I64" s="618"/>
    </row>
    <row r="65" spans="1:9" ht="12.75" customHeight="1">
      <c r="A65" s="6"/>
      <c r="B65" s="7"/>
      <c r="C65" s="127"/>
      <c r="D65" s="127" t="s">
        <v>135</v>
      </c>
      <c r="E65" s="191">
        <f>E64-E63</f>
        <v>0</v>
      </c>
      <c r="F65" s="128">
        <f>F64-F63</f>
        <v>0</v>
      </c>
      <c r="G65" s="128">
        <f>G64-G63</f>
        <v>0</v>
      </c>
      <c r="H65" s="137">
        <f>H64-H63</f>
        <v>0</v>
      </c>
      <c r="I65" s="618"/>
    </row>
    <row r="66" spans="1:9" ht="12.75" customHeight="1">
      <c r="A66" s="6"/>
      <c r="B66" s="172"/>
      <c r="C66" s="209" t="s">
        <v>555</v>
      </c>
      <c r="D66" s="7" t="s">
        <v>692</v>
      </c>
      <c r="E66" s="519">
        <v>0</v>
      </c>
      <c r="F66" s="514">
        <v>5700</v>
      </c>
      <c r="G66" s="514">
        <v>0</v>
      </c>
      <c r="H66" s="521">
        <f>SUM(E66:G66)</f>
        <v>5700</v>
      </c>
      <c r="I66" s="618"/>
    </row>
    <row r="67" spans="1:9" ht="12.75" customHeight="1">
      <c r="A67" s="6"/>
      <c r="B67" s="172"/>
      <c r="C67" s="7"/>
      <c r="D67" s="480" t="s">
        <v>111</v>
      </c>
      <c r="E67" s="484">
        <v>0</v>
      </c>
      <c r="F67" s="481">
        <v>5286</v>
      </c>
      <c r="G67" s="481">
        <v>0</v>
      </c>
      <c r="H67" s="483">
        <f>SUM(E67:G67)</f>
        <v>5286</v>
      </c>
      <c r="I67" s="618"/>
    </row>
    <row r="68" spans="1:9" ht="12.75" customHeight="1">
      <c r="A68" s="6"/>
      <c r="B68" s="172"/>
      <c r="C68" s="127"/>
      <c r="D68" s="127" t="s">
        <v>135</v>
      </c>
      <c r="E68" s="191">
        <f>E67-E66</f>
        <v>0</v>
      </c>
      <c r="F68" s="128">
        <f>F67-F66</f>
        <v>-414</v>
      </c>
      <c r="G68" s="128">
        <f>G67-G66</f>
        <v>0</v>
      </c>
      <c r="H68" s="137">
        <f>H67-H66</f>
        <v>-414</v>
      </c>
      <c r="I68" s="618"/>
    </row>
    <row r="69" spans="1:9" ht="12.75" customHeight="1">
      <c r="A69" s="6"/>
      <c r="B69" s="172"/>
      <c r="C69" s="438" t="s">
        <v>703</v>
      </c>
      <c r="D69" s="7" t="s">
        <v>692</v>
      </c>
      <c r="E69" s="519">
        <v>16900</v>
      </c>
      <c r="F69" s="514">
        <v>750</v>
      </c>
      <c r="G69" s="514">
        <v>0</v>
      </c>
      <c r="H69" s="521">
        <f>SUM(E69:G69)</f>
        <v>17650</v>
      </c>
      <c r="I69" s="618"/>
    </row>
    <row r="70" spans="1:9" ht="12.75" customHeight="1">
      <c r="A70" s="6"/>
      <c r="B70" s="172"/>
      <c r="C70" s="7"/>
      <c r="D70" s="480" t="s">
        <v>111</v>
      </c>
      <c r="E70" s="484">
        <v>16878</v>
      </c>
      <c r="F70" s="481">
        <v>0</v>
      </c>
      <c r="G70" s="481">
        <v>0</v>
      </c>
      <c r="H70" s="483">
        <f>SUM(E70:G70)</f>
        <v>16878</v>
      </c>
      <c r="I70" s="618"/>
    </row>
    <row r="71" spans="1:9" ht="12.75" customHeight="1">
      <c r="A71" s="6"/>
      <c r="B71" s="172"/>
      <c r="C71" s="7"/>
      <c r="D71" s="7" t="s">
        <v>135</v>
      </c>
      <c r="E71" s="194">
        <f>E70-E69</f>
        <v>-22</v>
      </c>
      <c r="F71" s="124">
        <f>F70-F69</f>
        <v>-750</v>
      </c>
      <c r="G71" s="124">
        <f>G70-G69</f>
        <v>0</v>
      </c>
      <c r="H71" s="195">
        <f>H70-H69</f>
        <v>-772</v>
      </c>
      <c r="I71" s="618"/>
    </row>
    <row r="72" spans="1:9" ht="12.75" customHeight="1">
      <c r="A72" s="6"/>
      <c r="B72" s="7"/>
      <c r="C72" s="196" t="s">
        <v>351</v>
      </c>
      <c r="D72" s="15" t="s">
        <v>692</v>
      </c>
      <c r="E72" s="520">
        <v>20000</v>
      </c>
      <c r="F72" s="512">
        <v>0</v>
      </c>
      <c r="G72" s="512">
        <v>0</v>
      </c>
      <c r="H72" s="485">
        <f>SUM(E72:G72)</f>
        <v>20000</v>
      </c>
      <c r="I72" s="618"/>
    </row>
    <row r="73" spans="1:9" ht="12.75" customHeight="1">
      <c r="A73" s="6"/>
      <c r="B73" s="172"/>
      <c r="C73" s="7"/>
      <c r="D73" s="480" t="s">
        <v>111</v>
      </c>
      <c r="E73" s="484">
        <v>20000</v>
      </c>
      <c r="F73" s="481">
        <v>0</v>
      </c>
      <c r="G73" s="481">
        <v>0</v>
      </c>
      <c r="H73" s="483">
        <f>SUM(E73:G73)</f>
        <v>20000</v>
      </c>
      <c r="I73" s="618"/>
    </row>
    <row r="74" spans="1:9" ht="12.75" customHeight="1">
      <c r="A74" s="6"/>
      <c r="B74" s="176"/>
      <c r="C74" s="127"/>
      <c r="D74" s="7" t="s">
        <v>135</v>
      </c>
      <c r="E74" s="194">
        <f>E73-E72</f>
        <v>0</v>
      </c>
      <c r="F74" s="124">
        <f>F73-F72</f>
        <v>0</v>
      </c>
      <c r="G74" s="124">
        <f>G73-G72</f>
        <v>0</v>
      </c>
      <c r="H74" s="195">
        <f>H73-H72</f>
        <v>0</v>
      </c>
      <c r="I74" s="618"/>
    </row>
    <row r="75" spans="1:9" ht="12.75" customHeight="1">
      <c r="A75" s="6"/>
      <c r="B75" s="15" t="s">
        <v>664</v>
      </c>
      <c r="C75" s="15" t="s">
        <v>114</v>
      </c>
      <c r="D75" s="15" t="s">
        <v>566</v>
      </c>
      <c r="E75" s="520">
        <f>E63+E72+E66+E69</f>
        <v>36900</v>
      </c>
      <c r="F75" s="520">
        <f t="shared" ref="F75:G76" si="4">F63+F72+F66+F69</f>
        <v>6450</v>
      </c>
      <c r="G75" s="520">
        <f t="shared" si="4"/>
        <v>0</v>
      </c>
      <c r="H75" s="517">
        <f>SUM(E75:G75)</f>
        <v>43350</v>
      </c>
      <c r="I75" s="618"/>
    </row>
    <row r="76" spans="1:9" ht="12.75" customHeight="1">
      <c r="A76" s="6"/>
      <c r="B76" s="7"/>
      <c r="C76" s="7"/>
      <c r="D76" s="480" t="s">
        <v>111</v>
      </c>
      <c r="E76" s="522">
        <f>E64+E73+E67+E70</f>
        <v>36878</v>
      </c>
      <c r="F76" s="522">
        <f t="shared" si="4"/>
        <v>5286</v>
      </c>
      <c r="G76" s="522">
        <f t="shared" si="4"/>
        <v>0</v>
      </c>
      <c r="H76" s="523">
        <f>SUM(E76:G76)</f>
        <v>42164</v>
      </c>
      <c r="I76" s="618"/>
    </row>
    <row r="77" spans="1:9" ht="12.75" customHeight="1">
      <c r="A77" s="180"/>
      <c r="B77" s="127"/>
      <c r="C77" s="127"/>
      <c r="D77" s="127" t="s">
        <v>135</v>
      </c>
      <c r="E77" s="161">
        <f>E76-E75</f>
        <v>-22</v>
      </c>
      <c r="F77" s="132">
        <f>F76-F75</f>
        <v>-1164</v>
      </c>
      <c r="G77" s="132">
        <f>G76-G75</f>
        <v>0</v>
      </c>
      <c r="H77" s="424">
        <f>H76-H75</f>
        <v>-1186</v>
      </c>
      <c r="I77" s="618"/>
    </row>
    <row r="78" spans="1:9" ht="12.75" customHeight="1">
      <c r="A78" s="197" t="s">
        <v>553</v>
      </c>
      <c r="B78" s="1377" t="s">
        <v>114</v>
      </c>
      <c r="C78" s="1378"/>
      <c r="D78" s="7" t="s">
        <v>566</v>
      </c>
      <c r="E78" s="519">
        <f>E75</f>
        <v>36900</v>
      </c>
      <c r="F78" s="514">
        <f t="shared" ref="F78:G79" si="5">F75</f>
        <v>6450</v>
      </c>
      <c r="G78" s="514">
        <f t="shared" si="5"/>
        <v>0</v>
      </c>
      <c r="H78" s="518">
        <f>SUM(E78:G78)</f>
        <v>43350</v>
      </c>
      <c r="I78" s="618"/>
    </row>
    <row r="79" spans="1:9" ht="12.75" customHeight="1">
      <c r="A79" s="6" t="s">
        <v>554</v>
      </c>
      <c r="B79" s="172"/>
      <c r="C79" s="173"/>
      <c r="D79" s="480" t="s">
        <v>111</v>
      </c>
      <c r="E79" s="484">
        <f>E76</f>
        <v>36878</v>
      </c>
      <c r="F79" s="484">
        <f t="shared" si="5"/>
        <v>5286</v>
      </c>
      <c r="G79" s="484">
        <f t="shared" si="5"/>
        <v>0</v>
      </c>
      <c r="H79" s="483">
        <f>SUM(E79:G79)</f>
        <v>42164</v>
      </c>
      <c r="I79" s="618"/>
    </row>
    <row r="80" spans="1:9" ht="12.75" customHeight="1">
      <c r="A80" s="6"/>
      <c r="B80" s="172"/>
      <c r="C80" s="173"/>
      <c r="D80" s="7" t="s">
        <v>135</v>
      </c>
      <c r="E80" s="174">
        <f>E79-E78</f>
        <v>-22</v>
      </c>
      <c r="F80" s="144">
        <f>F79-F78</f>
        <v>-1164</v>
      </c>
      <c r="G80" s="144">
        <f>G79-G78</f>
        <v>0</v>
      </c>
      <c r="H80" s="175">
        <f>H79-H78</f>
        <v>-1186</v>
      </c>
      <c r="I80" s="618"/>
    </row>
    <row r="81" spans="1:9" ht="12.75" customHeight="1">
      <c r="A81" s="14"/>
      <c r="B81" s="613"/>
      <c r="C81" s="196" t="s">
        <v>665</v>
      </c>
      <c r="D81" s="15" t="s">
        <v>566</v>
      </c>
      <c r="E81" s="520">
        <v>0</v>
      </c>
      <c r="F81" s="512">
        <v>0</v>
      </c>
      <c r="G81" s="512">
        <v>490</v>
      </c>
      <c r="H81" s="485">
        <f>SUM(E81:G81)</f>
        <v>490</v>
      </c>
      <c r="I81" s="618"/>
    </row>
    <row r="82" spans="1:9" ht="12.75" customHeight="1">
      <c r="A82" s="6"/>
      <c r="B82" s="172"/>
      <c r="C82" s="7"/>
      <c r="D82" s="480" t="s">
        <v>111</v>
      </c>
      <c r="E82" s="484">
        <v>0</v>
      </c>
      <c r="F82" s="481">
        <v>0</v>
      </c>
      <c r="G82" s="481">
        <v>84</v>
      </c>
      <c r="H82" s="483">
        <f>SUM(E82:G82)</f>
        <v>84</v>
      </c>
      <c r="I82" s="618"/>
    </row>
    <row r="83" spans="1:9" ht="12.75" customHeight="1">
      <c r="A83" s="6"/>
      <c r="B83" s="172"/>
      <c r="C83" s="7"/>
      <c r="D83" s="7" t="s">
        <v>135</v>
      </c>
      <c r="E83" s="194">
        <f>E82-E81</f>
        <v>0</v>
      </c>
      <c r="F83" s="124">
        <f>F82-F81</f>
        <v>0</v>
      </c>
      <c r="G83" s="124">
        <f>G82-G81</f>
        <v>-406</v>
      </c>
      <c r="H83" s="195">
        <f>H82-H81</f>
        <v>-406</v>
      </c>
      <c r="I83" s="618"/>
    </row>
    <row r="84" spans="1:9" ht="12.75" customHeight="1">
      <c r="A84" s="6"/>
      <c r="B84" s="172"/>
      <c r="C84" s="196" t="s">
        <v>667</v>
      </c>
      <c r="D84" s="15" t="s">
        <v>692</v>
      </c>
      <c r="E84" s="520">
        <v>0</v>
      </c>
      <c r="F84" s="512">
        <v>160</v>
      </c>
      <c r="G84" s="1027">
        <v>430</v>
      </c>
      <c r="H84" s="485">
        <f>SUM(E84:G84)</f>
        <v>590</v>
      </c>
      <c r="I84" s="618"/>
    </row>
    <row r="85" spans="1:9" ht="12.75" customHeight="1">
      <c r="A85" s="6"/>
      <c r="B85" s="172"/>
      <c r="C85" s="7"/>
      <c r="D85" s="480" t="s">
        <v>111</v>
      </c>
      <c r="E85" s="484">
        <v>0</v>
      </c>
      <c r="F85" s="481">
        <v>154</v>
      </c>
      <c r="G85" s="1028">
        <v>305</v>
      </c>
      <c r="H85" s="483">
        <f>SUM(E85:G85)</f>
        <v>459</v>
      </c>
      <c r="I85" s="618"/>
    </row>
    <row r="86" spans="1:9" ht="12.75" customHeight="1">
      <c r="A86" s="6"/>
      <c r="B86" s="172"/>
      <c r="C86" s="127"/>
      <c r="D86" s="127" t="s">
        <v>135</v>
      </c>
      <c r="E86" s="191">
        <f>E85-E84</f>
        <v>0</v>
      </c>
      <c r="F86" s="128">
        <f>F85-F84</f>
        <v>-6</v>
      </c>
      <c r="G86" s="128">
        <f>G85-G84</f>
        <v>-125</v>
      </c>
      <c r="H86" s="137">
        <f>H85-H84</f>
        <v>-131</v>
      </c>
      <c r="I86" s="618"/>
    </row>
    <row r="87" spans="1:9" ht="12.75" customHeight="1">
      <c r="A87" s="6"/>
      <c r="B87" s="172"/>
      <c r="C87" s="196" t="s">
        <v>683</v>
      </c>
      <c r="D87" s="15" t="s">
        <v>692</v>
      </c>
      <c r="E87" s="520">
        <v>7850</v>
      </c>
      <c r="F87" s="512">
        <v>935</v>
      </c>
      <c r="G87" s="512">
        <v>0</v>
      </c>
      <c r="H87" s="485">
        <f>SUM(E87:G87)</f>
        <v>8785</v>
      </c>
      <c r="I87" s="618"/>
    </row>
    <row r="88" spans="1:9" ht="12.75" customHeight="1">
      <c r="A88" s="6"/>
      <c r="B88" s="172"/>
      <c r="C88" s="7"/>
      <c r="D88" s="480" t="s">
        <v>111</v>
      </c>
      <c r="E88" s="484">
        <v>7843</v>
      </c>
      <c r="F88" s="481">
        <v>60</v>
      </c>
      <c r="G88" s="481">
        <v>0</v>
      </c>
      <c r="H88" s="483">
        <f>SUM(E88:G88)</f>
        <v>7903</v>
      </c>
      <c r="I88" s="618"/>
    </row>
    <row r="89" spans="1:9" ht="12.75" customHeight="1">
      <c r="A89" s="6"/>
      <c r="B89" s="172"/>
      <c r="C89" s="127"/>
      <c r="D89" s="127" t="s">
        <v>135</v>
      </c>
      <c r="E89" s="191">
        <f>E88-E87</f>
        <v>-7</v>
      </c>
      <c r="F89" s="128">
        <f>F88-F87</f>
        <v>-875</v>
      </c>
      <c r="G89" s="128">
        <f>G88-G87</f>
        <v>0</v>
      </c>
      <c r="H89" s="137">
        <f>H88-H87</f>
        <v>-882</v>
      </c>
      <c r="I89" s="618"/>
    </row>
    <row r="90" spans="1:9" ht="12.75" customHeight="1">
      <c r="A90" s="6"/>
      <c r="B90" s="172"/>
      <c r="C90" s="196" t="s">
        <v>557</v>
      </c>
      <c r="D90" s="15" t="s">
        <v>692</v>
      </c>
      <c r="E90" s="520">
        <v>1625</v>
      </c>
      <c r="F90" s="512">
        <v>740</v>
      </c>
      <c r="G90" s="512">
        <v>0</v>
      </c>
      <c r="H90" s="485">
        <f>SUM(E90:G90)</f>
        <v>2365</v>
      </c>
      <c r="I90" s="618"/>
    </row>
    <row r="91" spans="1:9" ht="12.75" customHeight="1">
      <c r="A91" s="6"/>
      <c r="B91" s="172"/>
      <c r="C91" s="7"/>
      <c r="D91" s="480" t="s">
        <v>111</v>
      </c>
      <c r="E91" s="484">
        <v>1619</v>
      </c>
      <c r="F91" s="481">
        <v>611</v>
      </c>
      <c r="G91" s="481">
        <v>0</v>
      </c>
      <c r="H91" s="483">
        <f>SUM(E91:G91)</f>
        <v>2230</v>
      </c>
      <c r="I91" s="618"/>
    </row>
    <row r="92" spans="1:9" ht="12.75" customHeight="1">
      <c r="A92" s="6"/>
      <c r="B92" s="172"/>
      <c r="C92" s="127"/>
      <c r="D92" s="127" t="s">
        <v>135</v>
      </c>
      <c r="E92" s="191">
        <f>E91-E90</f>
        <v>-6</v>
      </c>
      <c r="F92" s="128">
        <f>F91-F90</f>
        <v>-129</v>
      </c>
      <c r="G92" s="128">
        <f>G91-G90</f>
        <v>0</v>
      </c>
      <c r="H92" s="137">
        <f>H91-H90</f>
        <v>-135</v>
      </c>
      <c r="I92" s="618"/>
    </row>
    <row r="93" spans="1:9" ht="12.75" customHeight="1">
      <c r="A93" s="6"/>
      <c r="B93" s="172"/>
      <c r="C93" s="196" t="s">
        <v>30</v>
      </c>
      <c r="D93" s="15" t="s">
        <v>692</v>
      </c>
      <c r="E93" s="520">
        <v>5510</v>
      </c>
      <c r="F93" s="512">
        <v>750</v>
      </c>
      <c r="G93" s="1027">
        <v>6039</v>
      </c>
      <c r="H93" s="485">
        <f>SUM(E93:G93)</f>
        <v>12299</v>
      </c>
      <c r="I93" s="618"/>
    </row>
    <row r="94" spans="1:9" ht="12.75" customHeight="1">
      <c r="A94" s="6"/>
      <c r="B94" s="172"/>
      <c r="C94" s="7"/>
      <c r="D94" s="480" t="s">
        <v>111</v>
      </c>
      <c r="E94" s="484">
        <v>5490</v>
      </c>
      <c r="F94" s="481">
        <v>750</v>
      </c>
      <c r="G94" s="1028">
        <v>2955</v>
      </c>
      <c r="H94" s="483">
        <f>SUM(E94:G94)</f>
        <v>9195</v>
      </c>
      <c r="I94" s="618"/>
    </row>
    <row r="95" spans="1:9" ht="12.75" customHeight="1">
      <c r="A95" s="6"/>
      <c r="B95" s="172"/>
      <c r="C95" s="127"/>
      <c r="D95" s="127" t="s">
        <v>135</v>
      </c>
      <c r="E95" s="191">
        <f>E94-E93</f>
        <v>-20</v>
      </c>
      <c r="F95" s="128">
        <f>F94-F93</f>
        <v>0</v>
      </c>
      <c r="G95" s="128">
        <f>G94-G93</f>
        <v>-3084</v>
      </c>
      <c r="H95" s="137">
        <f>H94-H93</f>
        <v>-3104</v>
      </c>
      <c r="I95" s="618"/>
    </row>
    <row r="96" spans="1:9" ht="12.75" customHeight="1">
      <c r="A96" s="6"/>
      <c r="B96" s="172"/>
      <c r="C96" s="7" t="s">
        <v>677</v>
      </c>
      <c r="D96" s="524" t="s">
        <v>566</v>
      </c>
      <c r="E96" s="525">
        <v>0</v>
      </c>
      <c r="F96" s="526">
        <v>0</v>
      </c>
      <c r="G96" s="526">
        <v>23590</v>
      </c>
      <c r="H96" s="527">
        <f>SUM(E96:G96)</f>
        <v>23590</v>
      </c>
      <c r="I96" s="618"/>
    </row>
    <row r="97" spans="1:9" ht="12.75" customHeight="1">
      <c r="A97" s="6"/>
      <c r="B97" s="172"/>
      <c r="C97" s="7"/>
      <c r="D97" s="528" t="s">
        <v>111</v>
      </c>
      <c r="E97" s="522">
        <v>0</v>
      </c>
      <c r="F97" s="529">
        <v>0</v>
      </c>
      <c r="G97" s="529">
        <v>19890</v>
      </c>
      <c r="H97" s="530">
        <f>SUM(E97:G97)</f>
        <v>19890</v>
      </c>
      <c r="I97" s="618"/>
    </row>
    <row r="98" spans="1:9" ht="12.75" customHeight="1">
      <c r="A98" s="6"/>
      <c r="B98" s="172"/>
      <c r="C98" s="7"/>
      <c r="D98" s="198" t="s">
        <v>135</v>
      </c>
      <c r="E98" s="199">
        <f>E97-E96</f>
        <v>0</v>
      </c>
      <c r="F98" s="199">
        <f>F97-F96</f>
        <v>0</v>
      </c>
      <c r="G98" s="199">
        <f>G97-G96</f>
        <v>-3700</v>
      </c>
      <c r="H98" s="200">
        <f>H97-H96</f>
        <v>-3700</v>
      </c>
      <c r="I98" s="618"/>
    </row>
    <row r="99" spans="1:9" ht="12.75" customHeight="1">
      <c r="A99" s="6"/>
      <c r="B99" s="172"/>
      <c r="C99" s="196" t="s">
        <v>940</v>
      </c>
      <c r="D99" s="15" t="s">
        <v>692</v>
      </c>
      <c r="E99" s="520">
        <v>20870</v>
      </c>
      <c r="F99" s="512">
        <v>2638</v>
      </c>
      <c r="G99" s="512">
        <v>0</v>
      </c>
      <c r="H99" s="485">
        <f>SUM(E99:G99)</f>
        <v>23508</v>
      </c>
      <c r="I99" s="618"/>
    </row>
    <row r="100" spans="1:9" ht="12.75" customHeight="1">
      <c r="A100" s="6"/>
      <c r="B100" s="172"/>
      <c r="C100" s="7" t="s">
        <v>1123</v>
      </c>
      <c r="D100" s="480" t="s">
        <v>111</v>
      </c>
      <c r="E100" s="484">
        <v>20839</v>
      </c>
      <c r="F100" s="481">
        <v>0</v>
      </c>
      <c r="G100" s="481">
        <v>0</v>
      </c>
      <c r="H100" s="483">
        <f>SUM(E100:G100)</f>
        <v>20839</v>
      </c>
      <c r="I100" s="618"/>
    </row>
    <row r="101" spans="1:9" ht="12.75" customHeight="1">
      <c r="A101" s="6"/>
      <c r="B101" s="172"/>
      <c r="C101" s="127"/>
      <c r="D101" s="127" t="s">
        <v>135</v>
      </c>
      <c r="E101" s="191">
        <f>E100-E99</f>
        <v>-31</v>
      </c>
      <c r="F101" s="128">
        <f>F100-F99</f>
        <v>-2638</v>
      </c>
      <c r="G101" s="128">
        <f>G100-G99</f>
        <v>0</v>
      </c>
      <c r="H101" s="137">
        <f>H100-H99</f>
        <v>-2669</v>
      </c>
      <c r="I101" s="618"/>
    </row>
    <row r="102" spans="1:9" ht="12.75" customHeight="1">
      <c r="A102" s="6"/>
      <c r="B102" s="172"/>
      <c r="C102" s="196" t="s">
        <v>686</v>
      </c>
      <c r="D102" s="15" t="s">
        <v>692</v>
      </c>
      <c r="E102" s="520">
        <v>15930</v>
      </c>
      <c r="F102" s="512">
        <v>8970</v>
      </c>
      <c r="G102" s="512">
        <v>0</v>
      </c>
      <c r="H102" s="485">
        <f>SUM(E102:G102)</f>
        <v>24900</v>
      </c>
      <c r="I102" s="618"/>
    </row>
    <row r="103" spans="1:9" ht="12.75" customHeight="1">
      <c r="A103" s="6"/>
      <c r="B103" s="172"/>
      <c r="C103" s="7"/>
      <c r="D103" s="480" t="s">
        <v>111</v>
      </c>
      <c r="E103" s="484">
        <v>15907</v>
      </c>
      <c r="F103" s="481">
        <v>6936</v>
      </c>
      <c r="G103" s="481">
        <v>0</v>
      </c>
      <c r="H103" s="483">
        <f>SUM(E103:G103)</f>
        <v>22843</v>
      </c>
      <c r="I103" s="618"/>
    </row>
    <row r="104" spans="1:9" ht="12.75" customHeight="1">
      <c r="A104" s="6"/>
      <c r="B104" s="7"/>
      <c r="C104" s="127"/>
      <c r="D104" s="127" t="s">
        <v>135</v>
      </c>
      <c r="E104" s="191">
        <f>E103-E102</f>
        <v>-23</v>
      </c>
      <c r="F104" s="128">
        <f>F103-F102</f>
        <v>-2034</v>
      </c>
      <c r="G104" s="128">
        <f>G103-G102</f>
        <v>0</v>
      </c>
      <c r="H104" s="137">
        <f>H103-H102</f>
        <v>-2057</v>
      </c>
      <c r="I104" s="618"/>
    </row>
    <row r="105" spans="1:9" ht="12.75" customHeight="1">
      <c r="A105" s="6"/>
      <c r="B105" s="7"/>
      <c r="C105" s="7" t="s">
        <v>139</v>
      </c>
      <c r="D105" s="7" t="s">
        <v>692</v>
      </c>
      <c r="E105" s="519">
        <v>0</v>
      </c>
      <c r="F105" s="514">
        <v>0</v>
      </c>
      <c r="G105" s="514">
        <v>0</v>
      </c>
      <c r="H105" s="518">
        <f>SUM(E105:G105)</f>
        <v>0</v>
      </c>
      <c r="I105" s="618"/>
    </row>
    <row r="106" spans="1:9" ht="12.75" customHeight="1">
      <c r="A106" s="6"/>
      <c r="B106" s="7"/>
      <c r="C106" s="7" t="s">
        <v>1123</v>
      </c>
      <c r="D106" s="528" t="s">
        <v>111</v>
      </c>
      <c r="E106" s="522">
        <v>0</v>
      </c>
      <c r="F106" s="529">
        <v>0</v>
      </c>
      <c r="G106" s="529">
        <v>0</v>
      </c>
      <c r="H106" s="523">
        <f>SUM(E106:G106)</f>
        <v>0</v>
      </c>
      <c r="I106" s="618"/>
    </row>
    <row r="107" spans="1:9" ht="12.75" customHeight="1">
      <c r="A107" s="6"/>
      <c r="B107" s="7"/>
      <c r="C107" s="127"/>
      <c r="D107" s="127" t="s">
        <v>135</v>
      </c>
      <c r="E107" s="191">
        <f>E106-E105</f>
        <v>0</v>
      </c>
      <c r="F107" s="191">
        <f t="shared" ref="F107:H107" si="6">F106-F105</f>
        <v>0</v>
      </c>
      <c r="G107" s="191">
        <f t="shared" si="6"/>
        <v>0</v>
      </c>
      <c r="H107" s="200">
        <f t="shared" si="6"/>
        <v>0</v>
      </c>
      <c r="I107" s="618"/>
    </row>
    <row r="108" spans="1:9" ht="13.7" customHeight="1">
      <c r="A108" s="6"/>
      <c r="B108" s="172"/>
      <c r="C108" s="196" t="s">
        <v>680</v>
      </c>
      <c r="D108" s="15" t="s">
        <v>692</v>
      </c>
      <c r="E108" s="520">
        <v>4730</v>
      </c>
      <c r="F108" s="512">
        <v>800</v>
      </c>
      <c r="G108" s="1027">
        <v>6700</v>
      </c>
      <c r="H108" s="485">
        <f>SUM(E108:G108)</f>
        <v>12230</v>
      </c>
      <c r="I108" s="618"/>
    </row>
    <row r="109" spans="1:9" ht="13.7" customHeight="1">
      <c r="A109" s="6"/>
      <c r="B109" s="172"/>
      <c r="C109" s="7"/>
      <c r="D109" s="480" t="s">
        <v>111</v>
      </c>
      <c r="E109" s="484">
        <v>4711</v>
      </c>
      <c r="F109" s="481">
        <v>786</v>
      </c>
      <c r="G109" s="1028">
        <v>4600</v>
      </c>
      <c r="H109" s="483">
        <f>SUM(E109:G109)</f>
        <v>10097</v>
      </c>
      <c r="I109" s="618"/>
    </row>
    <row r="110" spans="1:9" ht="13.7" customHeight="1">
      <c r="A110" s="6"/>
      <c r="B110" s="7"/>
      <c r="C110" s="127"/>
      <c r="D110" s="127" t="s">
        <v>135</v>
      </c>
      <c r="E110" s="191">
        <f>E109-E108</f>
        <v>-19</v>
      </c>
      <c r="F110" s="128">
        <f>F109-F108</f>
        <v>-14</v>
      </c>
      <c r="G110" s="128">
        <f>G109-G108</f>
        <v>-2100</v>
      </c>
      <c r="H110" s="137">
        <f>H109-H108</f>
        <v>-2133</v>
      </c>
      <c r="I110" s="618"/>
    </row>
    <row r="111" spans="1:9" ht="13.7" customHeight="1">
      <c r="A111" s="6"/>
      <c r="B111" s="172"/>
      <c r="C111" s="209" t="s">
        <v>704</v>
      </c>
      <c r="D111" s="7" t="s">
        <v>692</v>
      </c>
      <c r="E111" s="519">
        <v>3064</v>
      </c>
      <c r="F111" s="514">
        <v>170</v>
      </c>
      <c r="G111" s="1029">
        <v>1600</v>
      </c>
      <c r="H111" s="521">
        <f>SUM(E111:G111)</f>
        <v>4834</v>
      </c>
      <c r="I111" s="618"/>
    </row>
    <row r="112" spans="1:9" ht="13.7" customHeight="1">
      <c r="A112" s="6"/>
      <c r="B112" s="172"/>
      <c r="C112" s="7" t="s">
        <v>137</v>
      </c>
      <c r="D112" s="480" t="s">
        <v>111</v>
      </c>
      <c r="E112" s="484">
        <v>3028</v>
      </c>
      <c r="F112" s="481">
        <v>164</v>
      </c>
      <c r="G112" s="1028">
        <v>499</v>
      </c>
      <c r="H112" s="483">
        <f>SUM(E112:G112)</f>
        <v>3691</v>
      </c>
      <c r="I112" s="618"/>
    </row>
    <row r="113" spans="1:9" ht="13.7" customHeight="1">
      <c r="A113" s="180"/>
      <c r="B113" s="127"/>
      <c r="C113" s="127"/>
      <c r="D113" s="127" t="s">
        <v>135</v>
      </c>
      <c r="E113" s="191">
        <f>E112-E111</f>
        <v>-36</v>
      </c>
      <c r="F113" s="128">
        <f>F112-F111</f>
        <v>-6</v>
      </c>
      <c r="G113" s="128">
        <f>G112-G111</f>
        <v>-1101</v>
      </c>
      <c r="H113" s="137">
        <f>H112-H111</f>
        <v>-1143</v>
      </c>
      <c r="I113" s="618"/>
    </row>
    <row r="114" spans="1:9" ht="13.7" customHeight="1">
      <c r="A114" s="6"/>
      <c r="B114" s="172"/>
      <c r="C114" s="209" t="s">
        <v>806</v>
      </c>
      <c r="D114" s="7" t="s">
        <v>692</v>
      </c>
      <c r="E114" s="519">
        <v>13620</v>
      </c>
      <c r="F114" s="514">
        <v>640</v>
      </c>
      <c r="G114" s="514">
        <v>0</v>
      </c>
      <c r="H114" s="521">
        <f>SUM(E114:G114)</f>
        <v>14260</v>
      </c>
      <c r="I114" s="618"/>
    </row>
    <row r="115" spans="1:9" ht="13.7" customHeight="1">
      <c r="A115" s="6"/>
      <c r="B115" s="7"/>
      <c r="C115" s="7"/>
      <c r="D115" s="480" t="s">
        <v>111</v>
      </c>
      <c r="E115" s="484">
        <v>13618</v>
      </c>
      <c r="F115" s="481">
        <v>595</v>
      </c>
      <c r="G115" s="481">
        <v>0</v>
      </c>
      <c r="H115" s="483">
        <f>SUM(E115:G115)</f>
        <v>14213</v>
      </c>
      <c r="I115" s="618"/>
    </row>
    <row r="116" spans="1:9" ht="13.7" customHeight="1">
      <c r="A116" s="6"/>
      <c r="B116" s="7"/>
      <c r="C116" s="127"/>
      <c r="D116" s="127" t="s">
        <v>135</v>
      </c>
      <c r="E116" s="191">
        <f>E115-E114</f>
        <v>-2</v>
      </c>
      <c r="F116" s="128">
        <f>F115-F114</f>
        <v>-45</v>
      </c>
      <c r="G116" s="128">
        <f>G115-G114</f>
        <v>0</v>
      </c>
      <c r="H116" s="137">
        <f>H115-H114</f>
        <v>-47</v>
      </c>
      <c r="I116" s="618"/>
    </row>
    <row r="117" spans="1:9" ht="12.75" customHeight="1">
      <c r="A117" s="6"/>
      <c r="B117" s="172"/>
      <c r="C117" s="196" t="s">
        <v>684</v>
      </c>
      <c r="D117" s="15" t="s">
        <v>692</v>
      </c>
      <c r="E117" s="520">
        <v>6580</v>
      </c>
      <c r="F117" s="512">
        <v>19056</v>
      </c>
      <c r="G117" s="512">
        <v>0</v>
      </c>
      <c r="H117" s="485">
        <f>SUM(E117:G117)</f>
        <v>25636</v>
      </c>
      <c r="I117" s="618"/>
    </row>
    <row r="118" spans="1:9" ht="12.75" customHeight="1">
      <c r="A118" s="6"/>
      <c r="B118" s="172"/>
      <c r="C118" s="7"/>
      <c r="D118" s="480" t="s">
        <v>111</v>
      </c>
      <c r="E118" s="484">
        <v>6567</v>
      </c>
      <c r="F118" s="481">
        <v>13496</v>
      </c>
      <c r="G118" s="481">
        <v>0</v>
      </c>
      <c r="H118" s="483">
        <f>SUM(E118:G118)</f>
        <v>20063</v>
      </c>
      <c r="I118" s="618"/>
    </row>
    <row r="119" spans="1:9" ht="12.75" customHeight="1">
      <c r="A119" s="6"/>
      <c r="B119" s="172"/>
      <c r="C119" s="127"/>
      <c r="D119" s="127" t="s">
        <v>135</v>
      </c>
      <c r="E119" s="191">
        <f>E118-E117</f>
        <v>-13</v>
      </c>
      <c r="F119" s="128">
        <f>F118-F117</f>
        <v>-5560</v>
      </c>
      <c r="G119" s="128">
        <f>G118-G117</f>
        <v>0</v>
      </c>
      <c r="H119" s="137">
        <f>H118-H117</f>
        <v>-5573</v>
      </c>
      <c r="I119" s="618"/>
    </row>
    <row r="120" spans="1:9" ht="12.75" customHeight="1">
      <c r="A120" s="6"/>
      <c r="B120" s="172"/>
      <c r="C120" s="7" t="s">
        <v>685</v>
      </c>
      <c r="D120" s="531" t="s">
        <v>692</v>
      </c>
      <c r="E120" s="532">
        <v>1200</v>
      </c>
      <c r="F120" s="533">
        <v>24000</v>
      </c>
      <c r="G120" s="533">
        <v>0</v>
      </c>
      <c r="H120" s="530">
        <f>SUM(E120:G120)</f>
        <v>25200</v>
      </c>
      <c r="I120" s="618"/>
    </row>
    <row r="121" spans="1:9" ht="12.75" customHeight="1">
      <c r="A121" s="6"/>
      <c r="B121" s="172"/>
      <c r="C121" s="7"/>
      <c r="D121" s="528" t="s">
        <v>111</v>
      </c>
      <c r="E121" s="522">
        <v>1199</v>
      </c>
      <c r="F121" s="529">
        <v>23947</v>
      </c>
      <c r="G121" s="529">
        <v>0</v>
      </c>
      <c r="H121" s="530">
        <f>SUM(E121:G121)</f>
        <v>25146</v>
      </c>
      <c r="I121" s="618"/>
    </row>
    <row r="122" spans="1:9" ht="12.75" customHeight="1">
      <c r="A122" s="6"/>
      <c r="B122" s="172"/>
      <c r="C122" s="7"/>
      <c r="D122" s="198" t="s">
        <v>135</v>
      </c>
      <c r="E122" s="199">
        <f>E121-E120</f>
        <v>-1</v>
      </c>
      <c r="F122" s="199">
        <f>F121-F120</f>
        <v>-53</v>
      </c>
      <c r="G122" s="199">
        <f>G121-G120</f>
        <v>0</v>
      </c>
      <c r="H122" s="200">
        <f>H121-H120</f>
        <v>-54</v>
      </c>
      <c r="I122" s="618"/>
    </row>
    <row r="123" spans="1:9" ht="12.75" customHeight="1">
      <c r="A123" s="6"/>
      <c r="B123" s="7"/>
      <c r="C123" s="196" t="s">
        <v>138</v>
      </c>
      <c r="D123" s="15" t="s">
        <v>692</v>
      </c>
      <c r="E123" s="520">
        <v>146754</v>
      </c>
      <c r="F123" s="512">
        <v>640</v>
      </c>
      <c r="G123" s="512"/>
      <c r="H123" s="485">
        <f>SUM(E123:G123)</f>
        <v>147394</v>
      </c>
      <c r="I123" s="618"/>
    </row>
    <row r="124" spans="1:9" ht="12.75" customHeight="1">
      <c r="A124" s="6"/>
      <c r="B124" s="7"/>
      <c r="C124" s="7" t="s">
        <v>705</v>
      </c>
      <c r="D124" s="480" t="s">
        <v>111</v>
      </c>
      <c r="E124" s="484">
        <v>146122</v>
      </c>
      <c r="F124" s="481">
        <v>170</v>
      </c>
      <c r="G124" s="481"/>
      <c r="H124" s="483">
        <f>SUM(E124:G124)</f>
        <v>146292</v>
      </c>
      <c r="I124" s="618"/>
    </row>
    <row r="125" spans="1:9" ht="12.75" customHeight="1">
      <c r="A125" s="6"/>
      <c r="B125" s="7"/>
      <c r="C125" s="127"/>
      <c r="D125" s="127" t="s">
        <v>135</v>
      </c>
      <c r="E125" s="191">
        <f>E124-E123</f>
        <v>-632</v>
      </c>
      <c r="F125" s="128">
        <f>F124-F123</f>
        <v>-470</v>
      </c>
      <c r="G125" s="128">
        <f>G124-G123</f>
        <v>0</v>
      </c>
      <c r="H125" s="137">
        <f>H124-H123</f>
        <v>-1102</v>
      </c>
      <c r="I125" s="618"/>
    </row>
    <row r="126" spans="1:9" ht="12.75" customHeight="1">
      <c r="A126" s="6"/>
      <c r="B126" s="7"/>
      <c r="C126" s="196" t="s">
        <v>829</v>
      </c>
      <c r="D126" s="15" t="s">
        <v>692</v>
      </c>
      <c r="E126" s="520">
        <v>0</v>
      </c>
      <c r="F126" s="512">
        <v>0</v>
      </c>
      <c r="G126" s="512">
        <v>0</v>
      </c>
      <c r="H126" s="485">
        <f>SUM(E126:G126)</f>
        <v>0</v>
      </c>
      <c r="I126" s="618"/>
    </row>
    <row r="127" spans="1:9" ht="12.75" customHeight="1">
      <c r="A127" s="6"/>
      <c r="B127" s="7"/>
      <c r="C127" s="7" t="s">
        <v>830</v>
      </c>
      <c r="D127" s="480" t="s">
        <v>111</v>
      </c>
      <c r="E127" s="484">
        <v>0</v>
      </c>
      <c r="F127" s="481">
        <v>0</v>
      </c>
      <c r="G127" s="481">
        <v>0</v>
      </c>
      <c r="H127" s="483">
        <f>SUM(E127:G127)</f>
        <v>0</v>
      </c>
      <c r="I127" s="618"/>
    </row>
    <row r="128" spans="1:9" ht="12.75" customHeight="1">
      <c r="A128" s="6"/>
      <c r="B128" s="7"/>
      <c r="C128" s="127"/>
      <c r="D128" s="127" t="s">
        <v>135</v>
      </c>
      <c r="E128" s="191">
        <f>E127-E126</f>
        <v>0</v>
      </c>
      <c r="F128" s="128">
        <f>F127-F126</f>
        <v>0</v>
      </c>
      <c r="G128" s="128">
        <f>G127-G126</f>
        <v>0</v>
      </c>
      <c r="H128" s="137">
        <f>H127-H126</f>
        <v>0</v>
      </c>
      <c r="I128" s="618"/>
    </row>
    <row r="129" spans="1:9" ht="12.75" customHeight="1">
      <c r="A129" s="6"/>
      <c r="B129" s="7"/>
      <c r="C129" s="196" t="s">
        <v>1037</v>
      </c>
      <c r="D129" s="15" t="s">
        <v>566</v>
      </c>
      <c r="E129" s="520">
        <v>0</v>
      </c>
      <c r="F129" s="512">
        <v>0</v>
      </c>
      <c r="G129" s="512">
        <v>2000</v>
      </c>
      <c r="H129" s="485">
        <f>SUM(E129:G129)</f>
        <v>2000</v>
      </c>
      <c r="I129" s="618"/>
    </row>
    <row r="130" spans="1:9" ht="12.75" customHeight="1">
      <c r="A130" s="6"/>
      <c r="B130" s="7"/>
      <c r="C130" s="7"/>
      <c r="D130" s="480" t="s">
        <v>111</v>
      </c>
      <c r="E130" s="484">
        <v>0</v>
      </c>
      <c r="F130" s="481">
        <v>0</v>
      </c>
      <c r="G130" s="481">
        <v>2000</v>
      </c>
      <c r="H130" s="483">
        <f>SUM(E130:G130)</f>
        <v>2000</v>
      </c>
      <c r="I130" s="618"/>
    </row>
    <row r="131" spans="1:9" ht="12.75" customHeight="1">
      <c r="A131" s="6"/>
      <c r="B131" s="7"/>
      <c r="C131" s="127"/>
      <c r="D131" s="127" t="s">
        <v>135</v>
      </c>
      <c r="E131" s="191">
        <f>E130-E129</f>
        <v>0</v>
      </c>
      <c r="F131" s="128">
        <f>F130-F129</f>
        <v>0</v>
      </c>
      <c r="G131" s="128">
        <f>G130-G129</f>
        <v>0</v>
      </c>
      <c r="H131" s="137">
        <f>H130-H129</f>
        <v>0</v>
      </c>
      <c r="I131" s="618"/>
    </row>
    <row r="132" spans="1:9" ht="12.75" customHeight="1">
      <c r="A132" s="6"/>
      <c r="B132" s="7"/>
      <c r="C132" s="196" t="s">
        <v>681</v>
      </c>
      <c r="D132" s="15" t="s">
        <v>692</v>
      </c>
      <c r="E132" s="520">
        <v>0</v>
      </c>
      <c r="F132" s="512">
        <v>0</v>
      </c>
      <c r="G132" s="512">
        <v>6000</v>
      </c>
      <c r="H132" s="485">
        <f>SUM(E132:G132)</f>
        <v>6000</v>
      </c>
      <c r="I132" s="618"/>
    </row>
    <row r="133" spans="1:9" ht="12.75" customHeight="1">
      <c r="A133" s="6"/>
      <c r="B133" s="7"/>
      <c r="C133" s="7"/>
      <c r="D133" s="480" t="s">
        <v>111</v>
      </c>
      <c r="E133" s="484">
        <v>0</v>
      </c>
      <c r="F133" s="481">
        <v>0</v>
      </c>
      <c r="G133" s="481">
        <v>6000</v>
      </c>
      <c r="H133" s="483">
        <f>SUM(E133:G133)</f>
        <v>6000</v>
      </c>
      <c r="I133" s="618"/>
    </row>
    <row r="134" spans="1:9" ht="12.75" customHeight="1">
      <c r="A134" s="6"/>
      <c r="B134" s="127"/>
      <c r="C134" s="127"/>
      <c r="D134" s="127" t="s">
        <v>135</v>
      </c>
      <c r="E134" s="191">
        <f>E133-E132</f>
        <v>0</v>
      </c>
      <c r="F134" s="128">
        <f>F133-F132</f>
        <v>0</v>
      </c>
      <c r="G134" s="128">
        <f>G133-G132</f>
        <v>0</v>
      </c>
      <c r="H134" s="137">
        <f>H133-H132</f>
        <v>0</v>
      </c>
      <c r="I134" s="618"/>
    </row>
    <row r="135" spans="1:9" ht="12.75" customHeight="1">
      <c r="A135" s="14"/>
      <c r="B135" s="15" t="s">
        <v>455</v>
      </c>
      <c r="C135" s="15" t="s">
        <v>114</v>
      </c>
      <c r="D135" s="15" t="s">
        <v>692</v>
      </c>
      <c r="E135" s="520">
        <f>E81+E84+E87+E90+E93+E96+E99+E102+E105+E108+E111+E114+E117+E120+E123+E126+E129+E132</f>
        <v>227733</v>
      </c>
      <c r="F135" s="520">
        <f t="shared" ref="F135:G135" si="7">F81+F84+F87+F90+F93+F96+F99+F102+F105+F108+F111+F114+F117+F120+F123+F126+F129+F132</f>
        <v>59499</v>
      </c>
      <c r="G135" s="520">
        <f t="shared" si="7"/>
        <v>46849</v>
      </c>
      <c r="H135" s="485">
        <f>SUM(E135:G135)</f>
        <v>334081</v>
      </c>
      <c r="I135" s="618"/>
    </row>
    <row r="136" spans="1:9" ht="12.75" customHeight="1">
      <c r="A136" s="6"/>
      <c r="B136" s="7" t="s">
        <v>140</v>
      </c>
      <c r="C136" s="7"/>
      <c r="D136" s="480" t="s">
        <v>111</v>
      </c>
      <c r="E136" s="484">
        <f>E82+E85+E88+E91+E94+E97+E100+E103+E106+E109+E112+E115+E118+E121+E124+E127+E130+E133</f>
        <v>226943</v>
      </c>
      <c r="F136" s="484">
        <f t="shared" ref="F136:G136" si="8">F82+F85+F88+F91+F94+F97+F100+F103+F106+F109+F112+F115+F118+F121+F124+F127+F130+F133</f>
        <v>47669</v>
      </c>
      <c r="G136" s="484">
        <f t="shared" si="8"/>
        <v>36333</v>
      </c>
      <c r="H136" s="483">
        <f>SUM(E136:G136)</f>
        <v>310945</v>
      </c>
      <c r="I136" s="618"/>
    </row>
    <row r="137" spans="1:9" ht="12.75" customHeight="1">
      <c r="A137" s="6"/>
      <c r="B137" s="127"/>
      <c r="C137" s="127"/>
      <c r="D137" s="127" t="s">
        <v>135</v>
      </c>
      <c r="E137" s="161">
        <f>E136-E135</f>
        <v>-790</v>
      </c>
      <c r="F137" s="132">
        <f>F136-F135</f>
        <v>-11830</v>
      </c>
      <c r="G137" s="132">
        <f>G136-G135</f>
        <v>-10516</v>
      </c>
      <c r="H137" s="162">
        <f>H136-H135</f>
        <v>-23136</v>
      </c>
      <c r="I137" s="618"/>
    </row>
    <row r="138" spans="1:9" ht="12.75" customHeight="1">
      <c r="A138" s="14"/>
      <c r="B138" s="172"/>
      <c r="C138" s="196" t="s">
        <v>1124</v>
      </c>
      <c r="D138" s="15" t="s">
        <v>566</v>
      </c>
      <c r="E138" s="520">
        <v>41200</v>
      </c>
      <c r="F138" s="512">
        <v>0</v>
      </c>
      <c r="G138" s="512">
        <v>0</v>
      </c>
      <c r="H138" s="485">
        <f>SUM(E138:G138)</f>
        <v>41200</v>
      </c>
      <c r="I138" s="618"/>
    </row>
    <row r="139" spans="1:9" ht="12.75" customHeight="1">
      <c r="A139" s="6"/>
      <c r="B139" s="172"/>
      <c r="C139" s="7" t="s">
        <v>1125</v>
      </c>
      <c r="D139" s="480" t="s">
        <v>111</v>
      </c>
      <c r="E139" s="484">
        <v>36100</v>
      </c>
      <c r="F139" s="481">
        <v>0</v>
      </c>
      <c r="G139" s="481">
        <v>0</v>
      </c>
      <c r="H139" s="483">
        <f>SUM(E139:G139)</f>
        <v>36100</v>
      </c>
      <c r="I139" s="618"/>
    </row>
    <row r="140" spans="1:9" ht="12.75" customHeight="1">
      <c r="A140" s="6"/>
      <c r="B140" s="172"/>
      <c r="C140" s="127"/>
      <c r="D140" s="127" t="s">
        <v>135</v>
      </c>
      <c r="E140" s="191">
        <f>E139-E138</f>
        <v>-5100</v>
      </c>
      <c r="F140" s="128">
        <f>F139-F138</f>
        <v>0</v>
      </c>
      <c r="G140" s="128">
        <f>G139-G138</f>
        <v>0</v>
      </c>
      <c r="H140" s="137">
        <f>H139-H138</f>
        <v>-5100</v>
      </c>
      <c r="I140" s="618"/>
    </row>
    <row r="141" spans="1:9" ht="12.75" customHeight="1">
      <c r="A141" s="6"/>
      <c r="B141" s="172"/>
      <c r="C141" s="196" t="s">
        <v>2390</v>
      </c>
      <c r="D141" s="15" t="s">
        <v>692</v>
      </c>
      <c r="E141" s="520">
        <v>0</v>
      </c>
      <c r="F141" s="512">
        <v>1620</v>
      </c>
      <c r="G141" s="512">
        <v>3500</v>
      </c>
      <c r="H141" s="485">
        <f>SUM(E141:G141)</f>
        <v>5120</v>
      </c>
      <c r="I141" s="618"/>
    </row>
    <row r="142" spans="1:9" ht="12.75" customHeight="1">
      <c r="A142" s="6"/>
      <c r="B142" s="172"/>
      <c r="C142" s="7" t="s">
        <v>2391</v>
      </c>
      <c r="D142" s="480" t="s">
        <v>111</v>
      </c>
      <c r="E142" s="484">
        <v>0</v>
      </c>
      <c r="F142" s="481">
        <v>1513</v>
      </c>
      <c r="G142" s="481">
        <v>3500</v>
      </c>
      <c r="H142" s="483">
        <f>SUM(E142:G142)</f>
        <v>5013</v>
      </c>
      <c r="I142" s="618"/>
    </row>
    <row r="143" spans="1:9" ht="12.75" customHeight="1">
      <c r="A143" s="6"/>
      <c r="B143" s="172"/>
      <c r="C143" s="131"/>
      <c r="D143" s="127" t="s">
        <v>135</v>
      </c>
      <c r="E143" s="191">
        <f>E142-E141</f>
        <v>0</v>
      </c>
      <c r="F143" s="128">
        <f>F142-F141</f>
        <v>-107</v>
      </c>
      <c r="G143" s="128">
        <f>G142-G141</f>
        <v>0</v>
      </c>
      <c r="H143" s="137">
        <f>H142-H141</f>
        <v>-107</v>
      </c>
      <c r="I143" s="618"/>
    </row>
    <row r="144" spans="1:9" ht="12.75" customHeight="1">
      <c r="A144" s="6"/>
      <c r="B144" s="172"/>
      <c r="C144" s="196" t="s">
        <v>1126</v>
      </c>
      <c r="D144" s="15" t="s">
        <v>566</v>
      </c>
      <c r="E144" s="520">
        <v>0</v>
      </c>
      <c r="F144" s="512">
        <v>0</v>
      </c>
      <c r="G144" s="512">
        <v>5000</v>
      </c>
      <c r="H144" s="485">
        <f>SUM(E144:G144)</f>
        <v>5000</v>
      </c>
      <c r="I144" s="618"/>
    </row>
    <row r="145" spans="1:9" ht="12.75" customHeight="1">
      <c r="A145" s="6"/>
      <c r="B145" s="172"/>
      <c r="C145" s="7" t="s">
        <v>1127</v>
      </c>
      <c r="D145" s="480" t="s">
        <v>111</v>
      </c>
      <c r="E145" s="484">
        <v>0</v>
      </c>
      <c r="F145" s="481">
        <v>0</v>
      </c>
      <c r="G145" s="481">
        <v>5000</v>
      </c>
      <c r="H145" s="483">
        <f>SUM(E145:G145)</f>
        <v>5000</v>
      </c>
      <c r="I145" s="618"/>
    </row>
    <row r="146" spans="1:9" ht="12.75" customHeight="1">
      <c r="A146" s="6"/>
      <c r="B146" s="172"/>
      <c r="C146" s="127"/>
      <c r="D146" s="127" t="s">
        <v>135</v>
      </c>
      <c r="E146" s="191">
        <f>E145-E144</f>
        <v>0</v>
      </c>
      <c r="F146" s="128">
        <f>F145-F144</f>
        <v>0</v>
      </c>
      <c r="G146" s="128">
        <f>G145-G144</f>
        <v>0</v>
      </c>
      <c r="H146" s="137">
        <f>H145-H144</f>
        <v>0</v>
      </c>
      <c r="I146" s="618"/>
    </row>
    <row r="147" spans="1:9" ht="12.75" customHeight="1">
      <c r="A147" s="6"/>
      <c r="B147" s="172"/>
      <c r="C147" s="196" t="s">
        <v>1128</v>
      </c>
      <c r="D147" s="15" t="s">
        <v>692</v>
      </c>
      <c r="E147" s="520">
        <v>0</v>
      </c>
      <c r="F147" s="512">
        <v>0</v>
      </c>
      <c r="G147" s="512">
        <v>11200</v>
      </c>
      <c r="H147" s="485">
        <f>SUM(E147:G147)</f>
        <v>11200</v>
      </c>
      <c r="I147" s="618"/>
    </row>
    <row r="148" spans="1:9" ht="12.75" customHeight="1">
      <c r="A148" s="6"/>
      <c r="B148" s="172"/>
      <c r="C148" s="7"/>
      <c r="D148" s="480" t="s">
        <v>111</v>
      </c>
      <c r="E148" s="484">
        <v>0</v>
      </c>
      <c r="F148" s="481">
        <v>0</v>
      </c>
      <c r="G148" s="481">
        <v>10391</v>
      </c>
      <c r="H148" s="483">
        <f>SUM(E148:G148)</f>
        <v>10391</v>
      </c>
      <c r="I148" s="618"/>
    </row>
    <row r="149" spans="1:9" ht="12.75" customHeight="1">
      <c r="A149" s="6"/>
      <c r="B149" s="172"/>
      <c r="C149" s="127"/>
      <c r="D149" s="127" t="s">
        <v>135</v>
      </c>
      <c r="E149" s="191">
        <f>E148-E147</f>
        <v>0</v>
      </c>
      <c r="F149" s="128">
        <f>F148-F147</f>
        <v>0</v>
      </c>
      <c r="G149" s="128">
        <f>G148-G147</f>
        <v>-809</v>
      </c>
      <c r="H149" s="137">
        <f>H148-H147</f>
        <v>-809</v>
      </c>
      <c r="I149" s="618"/>
    </row>
    <row r="150" spans="1:9" ht="12.75" customHeight="1">
      <c r="A150" s="6"/>
      <c r="B150" s="172"/>
      <c r="C150" s="196" t="s">
        <v>1041</v>
      </c>
      <c r="D150" s="15" t="s">
        <v>566</v>
      </c>
      <c r="E150" s="520">
        <v>10512</v>
      </c>
      <c r="F150" s="512">
        <v>0</v>
      </c>
      <c r="G150" s="512">
        <v>2020</v>
      </c>
      <c r="H150" s="485">
        <f>SUM(E150:G150)</f>
        <v>12532</v>
      </c>
      <c r="I150" s="618"/>
    </row>
    <row r="151" spans="1:9" ht="12.75" customHeight="1">
      <c r="A151" s="6"/>
      <c r="B151" s="172"/>
      <c r="C151" s="7"/>
      <c r="D151" s="480" t="s">
        <v>111</v>
      </c>
      <c r="E151" s="484">
        <v>10512</v>
      </c>
      <c r="F151" s="481">
        <v>0</v>
      </c>
      <c r="G151" s="481">
        <v>2000</v>
      </c>
      <c r="H151" s="483">
        <f>SUM(E151:G151)</f>
        <v>12512</v>
      </c>
      <c r="I151" s="618"/>
    </row>
    <row r="152" spans="1:9" ht="12.75" customHeight="1">
      <c r="A152" s="6"/>
      <c r="B152" s="172"/>
      <c r="C152" s="127"/>
      <c r="D152" s="127" t="s">
        <v>135</v>
      </c>
      <c r="E152" s="191">
        <f>E151-E150</f>
        <v>0</v>
      </c>
      <c r="F152" s="128">
        <f>F151-F150</f>
        <v>0</v>
      </c>
      <c r="G152" s="128">
        <f>G151-G150</f>
        <v>-20</v>
      </c>
      <c r="H152" s="137">
        <f>H151-H150</f>
        <v>-20</v>
      </c>
      <c r="I152" s="618"/>
    </row>
    <row r="153" spans="1:9" ht="12.75" customHeight="1">
      <c r="A153" s="6"/>
      <c r="B153" s="172"/>
      <c r="C153" s="196" t="s">
        <v>941</v>
      </c>
      <c r="D153" s="15" t="s">
        <v>692</v>
      </c>
      <c r="E153" s="520">
        <v>0</v>
      </c>
      <c r="F153" s="512">
        <v>0</v>
      </c>
      <c r="G153" s="1032">
        <v>15824</v>
      </c>
      <c r="H153" s="485">
        <f>SUM(E153:G153)</f>
        <v>15824</v>
      </c>
      <c r="I153" s="618"/>
    </row>
    <row r="154" spans="1:9" ht="12.75" customHeight="1">
      <c r="A154" s="6"/>
      <c r="B154" s="172"/>
      <c r="C154" s="7" t="s">
        <v>942</v>
      </c>
      <c r="D154" s="480" t="s">
        <v>111</v>
      </c>
      <c r="E154" s="484">
        <v>0</v>
      </c>
      <c r="F154" s="481">
        <v>0</v>
      </c>
      <c r="G154" s="1033">
        <v>15821</v>
      </c>
      <c r="H154" s="483">
        <f>SUM(E154:G154)</f>
        <v>15821</v>
      </c>
      <c r="I154" s="618"/>
    </row>
    <row r="155" spans="1:9" ht="12.75" customHeight="1">
      <c r="A155" s="6"/>
      <c r="B155" s="172"/>
      <c r="C155" s="127"/>
      <c r="D155" s="127" t="s">
        <v>135</v>
      </c>
      <c r="E155" s="191">
        <f>E154-E153</f>
        <v>0</v>
      </c>
      <c r="F155" s="128">
        <f>F154-F153</f>
        <v>0</v>
      </c>
      <c r="G155" s="128">
        <f>G154-G153</f>
        <v>-3</v>
      </c>
      <c r="H155" s="137">
        <f>H154-H153</f>
        <v>-3</v>
      </c>
      <c r="I155" s="618"/>
    </row>
    <row r="156" spans="1:9" ht="12.75" customHeight="1">
      <c r="A156" s="6"/>
      <c r="B156" s="7"/>
      <c r="C156" s="196" t="s">
        <v>2392</v>
      </c>
      <c r="D156" s="15" t="s">
        <v>566</v>
      </c>
      <c r="E156" s="520">
        <v>0</v>
      </c>
      <c r="F156" s="512">
        <v>0</v>
      </c>
      <c r="G156" s="512">
        <v>53000</v>
      </c>
      <c r="H156" s="485">
        <f>SUM(E156:G156)</f>
        <v>53000</v>
      </c>
      <c r="I156" s="618"/>
    </row>
    <row r="157" spans="1:9" ht="12.75" customHeight="1">
      <c r="A157" s="6"/>
      <c r="B157" s="7"/>
      <c r="C157" s="7" t="s">
        <v>2393</v>
      </c>
      <c r="D157" s="480" t="s">
        <v>111</v>
      </c>
      <c r="E157" s="484">
        <v>0</v>
      </c>
      <c r="F157" s="481">
        <v>0</v>
      </c>
      <c r="G157" s="481">
        <v>52705</v>
      </c>
      <c r="H157" s="483">
        <f>SUM(E157:G157)</f>
        <v>52705</v>
      </c>
      <c r="I157" s="618"/>
    </row>
    <row r="158" spans="1:9" ht="12.75" customHeight="1">
      <c r="A158" s="6"/>
      <c r="B158" s="7"/>
      <c r="C158" s="127"/>
      <c r="D158" s="127" t="s">
        <v>135</v>
      </c>
      <c r="E158" s="191">
        <f>E157-E156</f>
        <v>0</v>
      </c>
      <c r="F158" s="128">
        <f>F157-F156</f>
        <v>0</v>
      </c>
      <c r="G158" s="128">
        <f>G157-G156</f>
        <v>-295</v>
      </c>
      <c r="H158" s="137">
        <f>H157-H156</f>
        <v>-295</v>
      </c>
      <c r="I158" s="618"/>
    </row>
    <row r="159" spans="1:9" ht="12.75" customHeight="1">
      <c r="A159" s="6"/>
      <c r="B159" s="7"/>
      <c r="C159" s="7" t="s">
        <v>2394</v>
      </c>
      <c r="D159" s="15" t="s">
        <v>566</v>
      </c>
      <c r="E159" s="520">
        <v>0</v>
      </c>
      <c r="F159" s="512">
        <v>0</v>
      </c>
      <c r="G159" s="512">
        <v>2940</v>
      </c>
      <c r="H159" s="485">
        <f>SUM(E159:G159)</f>
        <v>2940</v>
      </c>
      <c r="I159" s="618"/>
    </row>
    <row r="160" spans="1:9" ht="12.75" customHeight="1">
      <c r="A160" s="6"/>
      <c r="B160" s="7"/>
      <c r="C160" s="7" t="s">
        <v>944</v>
      </c>
      <c r="D160" s="480" t="s">
        <v>111</v>
      </c>
      <c r="E160" s="484">
        <v>0</v>
      </c>
      <c r="F160" s="481">
        <v>0</v>
      </c>
      <c r="G160" s="481">
        <v>2940</v>
      </c>
      <c r="H160" s="483">
        <f>SUM(E160:G160)</f>
        <v>2940</v>
      </c>
      <c r="I160" s="618"/>
    </row>
    <row r="161" spans="1:9" ht="12.75" customHeight="1">
      <c r="A161" s="6"/>
      <c r="B161" s="7"/>
      <c r="C161" s="127"/>
      <c r="D161" s="127" t="s">
        <v>135</v>
      </c>
      <c r="E161" s="191">
        <f>E160-E159</f>
        <v>0</v>
      </c>
      <c r="F161" s="128">
        <f>F160-F159</f>
        <v>0</v>
      </c>
      <c r="G161" s="128">
        <f>G160-G159</f>
        <v>0</v>
      </c>
      <c r="H161" s="137">
        <f>H160-H159</f>
        <v>0</v>
      </c>
      <c r="I161" s="618"/>
    </row>
    <row r="162" spans="1:9" ht="12.75" customHeight="1">
      <c r="A162" s="6"/>
      <c r="B162" s="7"/>
      <c r="C162" s="425" t="s">
        <v>943</v>
      </c>
      <c r="D162" s="15" t="s">
        <v>692</v>
      </c>
      <c r="E162" s="520">
        <v>0</v>
      </c>
      <c r="F162" s="512">
        <v>0</v>
      </c>
      <c r="G162" s="512">
        <v>6000</v>
      </c>
      <c r="H162" s="485">
        <f>SUM(E162:G162)</f>
        <v>6000</v>
      </c>
      <c r="I162" s="618"/>
    </row>
    <row r="163" spans="1:9" ht="12.75" customHeight="1">
      <c r="A163" s="6"/>
      <c r="B163" s="7"/>
      <c r="C163" s="7" t="s">
        <v>706</v>
      </c>
      <c r="D163" s="480" t="s">
        <v>111</v>
      </c>
      <c r="E163" s="484">
        <v>0</v>
      </c>
      <c r="F163" s="481">
        <v>0</v>
      </c>
      <c r="G163" s="481">
        <v>6000</v>
      </c>
      <c r="H163" s="483">
        <f>SUM(E163:G163)</f>
        <v>6000</v>
      </c>
      <c r="I163" s="618"/>
    </row>
    <row r="164" spans="1:9" ht="12.75" customHeight="1">
      <c r="A164" s="6"/>
      <c r="B164" s="7"/>
      <c r="C164" s="127"/>
      <c r="D164" s="127" t="s">
        <v>135</v>
      </c>
      <c r="E164" s="191">
        <f>E163-E162</f>
        <v>0</v>
      </c>
      <c r="F164" s="128">
        <f>F163-F162</f>
        <v>0</v>
      </c>
      <c r="G164" s="128">
        <f>G163-G162</f>
        <v>0</v>
      </c>
      <c r="H164" s="137">
        <f>H163-H162</f>
        <v>0</v>
      </c>
      <c r="I164" s="618"/>
    </row>
    <row r="165" spans="1:9" ht="12.75" customHeight="1">
      <c r="A165" s="6"/>
      <c r="B165" s="7"/>
      <c r="C165" s="196" t="s">
        <v>601</v>
      </c>
      <c r="D165" s="15" t="s">
        <v>692</v>
      </c>
      <c r="E165" s="520">
        <v>0</v>
      </c>
      <c r="F165" s="1030">
        <v>1</v>
      </c>
      <c r="G165" s="1030">
        <v>3065</v>
      </c>
      <c r="H165" s="485">
        <f>SUM(E165:G165)</f>
        <v>3066</v>
      </c>
      <c r="I165" s="618"/>
    </row>
    <row r="166" spans="1:9" ht="12.75" customHeight="1">
      <c r="A166" s="6"/>
      <c r="B166" s="7"/>
      <c r="C166" s="201" t="s">
        <v>706</v>
      </c>
      <c r="D166" s="480" t="s">
        <v>111</v>
      </c>
      <c r="E166" s="484">
        <v>0</v>
      </c>
      <c r="F166" s="1031">
        <v>1</v>
      </c>
      <c r="G166" s="1031">
        <v>3065</v>
      </c>
      <c r="H166" s="483">
        <f>SUM(E166:G166)</f>
        <v>3066</v>
      </c>
      <c r="I166" s="618"/>
    </row>
    <row r="167" spans="1:9" ht="12.75" customHeight="1">
      <c r="A167" s="6"/>
      <c r="B167" s="7"/>
      <c r="C167" s="127"/>
      <c r="D167" s="127" t="s">
        <v>135</v>
      </c>
      <c r="E167" s="191">
        <f>E166-E165</f>
        <v>0</v>
      </c>
      <c r="F167" s="128">
        <f>F166-F165</f>
        <v>0</v>
      </c>
      <c r="G167" s="128">
        <f>G166-G165</f>
        <v>0</v>
      </c>
      <c r="H167" s="137">
        <f>H166-H165</f>
        <v>0</v>
      </c>
      <c r="I167" s="618"/>
    </row>
    <row r="168" spans="1:9" ht="13.7" customHeight="1">
      <c r="A168" s="6"/>
      <c r="B168" s="7"/>
      <c r="C168" s="196" t="s">
        <v>2395</v>
      </c>
      <c r="D168" s="524" t="s">
        <v>566</v>
      </c>
      <c r="E168" s="525">
        <v>0</v>
      </c>
      <c r="F168" s="526">
        <v>0</v>
      </c>
      <c r="G168" s="526">
        <v>800</v>
      </c>
      <c r="H168" s="534">
        <f>SUM(E168:G168)</f>
        <v>800</v>
      </c>
      <c r="I168" s="618"/>
    </row>
    <row r="169" spans="1:9" ht="13.7" customHeight="1">
      <c r="A169" s="6"/>
      <c r="B169" s="7"/>
      <c r="C169" s="201" t="s">
        <v>706</v>
      </c>
      <c r="D169" s="528" t="s">
        <v>111</v>
      </c>
      <c r="E169" s="522">
        <v>0</v>
      </c>
      <c r="F169" s="529">
        <v>0</v>
      </c>
      <c r="G169" s="529">
        <v>800</v>
      </c>
      <c r="H169" s="534">
        <f>SUM(E169:G169)</f>
        <v>800</v>
      </c>
      <c r="I169" s="618"/>
    </row>
    <row r="170" spans="1:9" ht="13.7" customHeight="1">
      <c r="A170" s="180"/>
      <c r="B170" s="127"/>
      <c r="C170" s="127"/>
      <c r="D170" s="198" t="s">
        <v>135</v>
      </c>
      <c r="E170" s="199">
        <f>E169-E168</f>
        <v>0</v>
      </c>
      <c r="F170" s="199">
        <f>F169-F168</f>
        <v>0</v>
      </c>
      <c r="G170" s="199">
        <f>G169-G168</f>
        <v>0</v>
      </c>
      <c r="H170" s="200">
        <f>H169-H168</f>
        <v>0</v>
      </c>
      <c r="I170" s="618"/>
    </row>
    <row r="171" spans="1:9" ht="13.7" customHeight="1">
      <c r="A171" s="6"/>
      <c r="B171" s="7"/>
      <c r="C171" s="196" t="s">
        <v>945</v>
      </c>
      <c r="D171" s="524" t="s">
        <v>566</v>
      </c>
      <c r="E171" s="525">
        <v>0</v>
      </c>
      <c r="F171" s="526">
        <v>0</v>
      </c>
      <c r="G171" s="526">
        <v>5000</v>
      </c>
      <c r="H171" s="534">
        <f>SUM(E171:G171)</f>
        <v>5000</v>
      </c>
      <c r="I171" s="618"/>
    </row>
    <row r="172" spans="1:9" ht="13.7" customHeight="1">
      <c r="A172" s="6"/>
      <c r="B172" s="7"/>
      <c r="C172" s="201" t="s">
        <v>706</v>
      </c>
      <c r="D172" s="528" t="s">
        <v>111</v>
      </c>
      <c r="E172" s="522">
        <v>0</v>
      </c>
      <c r="F172" s="529">
        <v>0</v>
      </c>
      <c r="G172" s="529">
        <v>5000</v>
      </c>
      <c r="H172" s="534">
        <f>SUM(E172:G172)</f>
        <v>5000</v>
      </c>
      <c r="I172" s="618"/>
    </row>
    <row r="173" spans="1:9" ht="13.7" customHeight="1">
      <c r="A173" s="6"/>
      <c r="B173" s="7"/>
      <c r="C173" s="127"/>
      <c r="D173" s="198" t="s">
        <v>135</v>
      </c>
      <c r="E173" s="199">
        <f>E172-E171</f>
        <v>0</v>
      </c>
      <c r="F173" s="199">
        <f>F172-F171</f>
        <v>0</v>
      </c>
      <c r="G173" s="199">
        <f>G172-G171</f>
        <v>0</v>
      </c>
      <c r="H173" s="200">
        <f>H172-H171</f>
        <v>0</v>
      </c>
      <c r="I173" s="618"/>
    </row>
    <row r="174" spans="1:9" ht="13.7" customHeight="1">
      <c r="A174" s="6"/>
      <c r="B174" s="7"/>
      <c r="C174" s="7" t="s">
        <v>946</v>
      </c>
      <c r="D174" s="7" t="s">
        <v>692</v>
      </c>
      <c r="E174" s="519">
        <v>0</v>
      </c>
      <c r="F174" s="519">
        <v>0</v>
      </c>
      <c r="G174" s="519">
        <v>8000</v>
      </c>
      <c r="H174" s="537">
        <f>SUM(E174:G174)</f>
        <v>8000</v>
      </c>
      <c r="I174" s="618"/>
    </row>
    <row r="175" spans="1:9" ht="13.7" customHeight="1">
      <c r="A175" s="6"/>
      <c r="B175" s="7"/>
      <c r="C175" s="7" t="s">
        <v>706</v>
      </c>
      <c r="D175" s="480" t="s">
        <v>111</v>
      </c>
      <c r="E175" s="484">
        <v>0</v>
      </c>
      <c r="F175" s="484">
        <v>0</v>
      </c>
      <c r="G175" s="484">
        <v>8000</v>
      </c>
      <c r="H175" s="536">
        <f>SUM(E175:G175)</f>
        <v>8000</v>
      </c>
      <c r="I175" s="618"/>
    </row>
    <row r="176" spans="1:9" ht="13.7" customHeight="1">
      <c r="A176" s="6"/>
      <c r="B176" s="7"/>
      <c r="C176" s="127"/>
      <c r="D176" s="7" t="s">
        <v>135</v>
      </c>
      <c r="E176" s="426">
        <f>E175-E174</f>
        <v>0</v>
      </c>
      <c r="F176" s="426">
        <f t="shared" ref="F176:H176" si="9">F175-F174</f>
        <v>0</v>
      </c>
      <c r="G176" s="426">
        <f t="shared" si="9"/>
        <v>0</v>
      </c>
      <c r="H176" s="427">
        <f t="shared" si="9"/>
        <v>0</v>
      </c>
      <c r="I176" s="618"/>
    </row>
    <row r="177" spans="1:9" ht="12.75" customHeight="1">
      <c r="A177" s="14"/>
      <c r="B177" s="15" t="s">
        <v>707</v>
      </c>
      <c r="C177" s="15" t="s">
        <v>114</v>
      </c>
      <c r="D177" s="15" t="s">
        <v>566</v>
      </c>
      <c r="E177" s="486">
        <f t="shared" ref="E177:G178" si="10">E138+E141+E144+E147+E150+E153+E156+E159+E162+E165+E168+E171+E174</f>
        <v>51712</v>
      </c>
      <c r="F177" s="486">
        <f t="shared" si="10"/>
        <v>1621</v>
      </c>
      <c r="G177" s="486">
        <f t="shared" si="10"/>
        <v>116349</v>
      </c>
      <c r="H177" s="517">
        <f>SUM(E177:G177)</f>
        <v>169682</v>
      </c>
      <c r="I177" s="618"/>
    </row>
    <row r="178" spans="1:9" ht="12.75" customHeight="1">
      <c r="A178" s="6"/>
      <c r="B178" s="7" t="s">
        <v>140</v>
      </c>
      <c r="C178" s="7"/>
      <c r="D178" s="480" t="s">
        <v>111</v>
      </c>
      <c r="E178" s="538">
        <f t="shared" si="10"/>
        <v>46612</v>
      </c>
      <c r="F178" s="538">
        <f t="shared" si="10"/>
        <v>1514</v>
      </c>
      <c r="G178" s="538">
        <f t="shared" si="10"/>
        <v>115222</v>
      </c>
      <c r="H178" s="483">
        <f>SUM(E178:G178)</f>
        <v>163348</v>
      </c>
      <c r="I178" s="618"/>
    </row>
    <row r="179" spans="1:9" ht="12.75" customHeight="1">
      <c r="A179" s="6"/>
      <c r="B179" s="7"/>
      <c r="C179" s="7"/>
      <c r="D179" s="7" t="s">
        <v>135</v>
      </c>
      <c r="E179" s="202">
        <f>E178-E177</f>
        <v>-5100</v>
      </c>
      <c r="F179" s="203">
        <f>F178-F177</f>
        <v>-107</v>
      </c>
      <c r="G179" s="203">
        <f>G178-G177</f>
        <v>-1127</v>
      </c>
      <c r="H179" s="193">
        <f>H178-H177</f>
        <v>-6334</v>
      </c>
      <c r="I179" s="618"/>
    </row>
    <row r="180" spans="1:9" ht="12.75" customHeight="1">
      <c r="A180" s="14" t="s">
        <v>140</v>
      </c>
      <c r="B180" s="1377" t="s">
        <v>114</v>
      </c>
      <c r="C180" s="1378"/>
      <c r="D180" s="15" t="s">
        <v>692</v>
      </c>
      <c r="E180" s="520">
        <f t="shared" ref="E180:G181" si="11">E135+E177</f>
        <v>279445</v>
      </c>
      <c r="F180" s="520">
        <f t="shared" si="11"/>
        <v>61120</v>
      </c>
      <c r="G180" s="520">
        <f t="shared" si="11"/>
        <v>163198</v>
      </c>
      <c r="H180" s="517">
        <f>SUM(E180:G180)</f>
        <v>503763</v>
      </c>
      <c r="I180" s="618"/>
    </row>
    <row r="181" spans="1:9" ht="12.75" customHeight="1">
      <c r="A181" s="6"/>
      <c r="B181" s="172"/>
      <c r="C181" s="173"/>
      <c r="D181" s="480" t="s">
        <v>111</v>
      </c>
      <c r="E181" s="484">
        <f t="shared" si="11"/>
        <v>273555</v>
      </c>
      <c r="F181" s="484">
        <f t="shared" si="11"/>
        <v>49183</v>
      </c>
      <c r="G181" s="484">
        <f t="shared" si="11"/>
        <v>151555</v>
      </c>
      <c r="H181" s="483">
        <f>SUM(E181:G181)</f>
        <v>474293</v>
      </c>
      <c r="I181" s="618"/>
    </row>
    <row r="182" spans="1:9" ht="12.75" customHeight="1">
      <c r="A182" s="180"/>
      <c r="B182" s="176"/>
      <c r="C182" s="204"/>
      <c r="D182" s="127" t="s">
        <v>135</v>
      </c>
      <c r="E182" s="205">
        <f>E181-E180</f>
        <v>-5890</v>
      </c>
      <c r="F182" s="145">
        <f>F181-F180</f>
        <v>-11937</v>
      </c>
      <c r="G182" s="145">
        <f>G181-G180</f>
        <v>-11643</v>
      </c>
      <c r="H182" s="206">
        <f>H181-H180</f>
        <v>-29470</v>
      </c>
      <c r="I182" s="618"/>
    </row>
    <row r="183" spans="1:9" ht="12.75" customHeight="1">
      <c r="A183" s="14"/>
      <c r="B183" s="15"/>
      <c r="C183" s="196" t="s">
        <v>34</v>
      </c>
      <c r="D183" s="15" t="s">
        <v>566</v>
      </c>
      <c r="E183" s="520">
        <v>0</v>
      </c>
      <c r="F183" s="512">
        <v>12298</v>
      </c>
      <c r="G183" s="512">
        <v>0</v>
      </c>
      <c r="H183" s="485">
        <f>SUM(E183:G183)</f>
        <v>12298</v>
      </c>
      <c r="I183" s="618"/>
    </row>
    <row r="184" spans="1:9" ht="12.75" customHeight="1">
      <c r="A184" s="6"/>
      <c r="B184" s="7"/>
      <c r="C184" s="7" t="s">
        <v>708</v>
      </c>
      <c r="D184" s="480" t="s">
        <v>111</v>
      </c>
      <c r="E184" s="484">
        <v>0</v>
      </c>
      <c r="F184" s="481">
        <v>12057</v>
      </c>
      <c r="G184" s="481">
        <v>0</v>
      </c>
      <c r="H184" s="483">
        <f>SUM(E184:G184)</f>
        <v>12057</v>
      </c>
      <c r="I184" s="618"/>
    </row>
    <row r="185" spans="1:9" ht="12.75" customHeight="1">
      <c r="A185" s="6"/>
      <c r="B185" s="127"/>
      <c r="C185" s="127"/>
      <c r="D185" s="127" t="s">
        <v>135</v>
      </c>
      <c r="E185" s="191">
        <f>E184-E183</f>
        <v>0</v>
      </c>
      <c r="F185" s="128">
        <f>F184-F183</f>
        <v>-241</v>
      </c>
      <c r="G185" s="128">
        <f>G184-G183</f>
        <v>0</v>
      </c>
      <c r="H185" s="137">
        <f>H184-H183</f>
        <v>-241</v>
      </c>
      <c r="I185" s="618"/>
    </row>
    <row r="186" spans="1:9" ht="12.75" customHeight="1">
      <c r="A186" s="6"/>
      <c r="B186" s="7" t="s">
        <v>34</v>
      </c>
      <c r="C186" s="7" t="s">
        <v>114</v>
      </c>
      <c r="D186" s="7" t="s">
        <v>566</v>
      </c>
      <c r="E186" s="519">
        <f t="shared" ref="E186:G187" si="12">E183</f>
        <v>0</v>
      </c>
      <c r="F186" s="519">
        <f t="shared" si="12"/>
        <v>12298</v>
      </c>
      <c r="G186" s="519">
        <v>0</v>
      </c>
      <c r="H186" s="521">
        <f>SUM(E186:G186)</f>
        <v>12298</v>
      </c>
      <c r="I186" s="618"/>
    </row>
    <row r="187" spans="1:9" ht="12.75" customHeight="1">
      <c r="A187" s="6"/>
      <c r="B187" s="7" t="s">
        <v>708</v>
      </c>
      <c r="C187" s="7"/>
      <c r="D187" s="480" t="s">
        <v>111</v>
      </c>
      <c r="E187" s="484">
        <f>E184</f>
        <v>0</v>
      </c>
      <c r="F187" s="484">
        <f t="shared" si="12"/>
        <v>12057</v>
      </c>
      <c r="G187" s="484">
        <f t="shared" si="12"/>
        <v>0</v>
      </c>
      <c r="H187" s="483">
        <f>SUM(E187:G187)</f>
        <v>12057</v>
      </c>
      <c r="I187" s="618"/>
    </row>
    <row r="188" spans="1:9" ht="12.75" customHeight="1">
      <c r="A188" s="180"/>
      <c r="B188" s="127"/>
      <c r="C188" s="127"/>
      <c r="D188" s="127" t="s">
        <v>135</v>
      </c>
      <c r="E188" s="161">
        <f>E187-E186</f>
        <v>0</v>
      </c>
      <c r="F188" s="132">
        <f>F187-F186</f>
        <v>-241</v>
      </c>
      <c r="G188" s="132">
        <f>G187-G186</f>
        <v>0</v>
      </c>
      <c r="H188" s="162">
        <f>H187-H186</f>
        <v>-241</v>
      </c>
      <c r="I188" s="618"/>
    </row>
    <row r="189" spans="1:9" ht="12.75" customHeight="1">
      <c r="A189" s="14" t="s">
        <v>34</v>
      </c>
      <c r="B189" s="1377" t="s">
        <v>114</v>
      </c>
      <c r="C189" s="1378"/>
      <c r="D189" s="7" t="s">
        <v>566</v>
      </c>
      <c r="E189" s="519">
        <f t="shared" ref="E189:G190" si="13">E186</f>
        <v>0</v>
      </c>
      <c r="F189" s="514">
        <f t="shared" si="13"/>
        <v>12298</v>
      </c>
      <c r="G189" s="514">
        <f t="shared" si="13"/>
        <v>0</v>
      </c>
      <c r="H189" s="518">
        <f>SUM(E189:G189)</f>
        <v>12298</v>
      </c>
      <c r="I189" s="618"/>
    </row>
    <row r="190" spans="1:9" ht="12.75" customHeight="1">
      <c r="A190" s="6" t="s">
        <v>708</v>
      </c>
      <c r="B190" s="172"/>
      <c r="C190" s="173"/>
      <c r="D190" s="480" t="s">
        <v>111</v>
      </c>
      <c r="E190" s="484">
        <f>E187</f>
        <v>0</v>
      </c>
      <c r="F190" s="484">
        <f t="shared" si="13"/>
        <v>12057</v>
      </c>
      <c r="G190" s="484">
        <f t="shared" si="13"/>
        <v>0</v>
      </c>
      <c r="H190" s="483">
        <f>SUM(E190:G190)</f>
        <v>12057</v>
      </c>
      <c r="I190" s="618"/>
    </row>
    <row r="191" spans="1:9" ht="12.75" customHeight="1">
      <c r="A191" s="6"/>
      <c r="B191" s="172"/>
      <c r="C191" s="173"/>
      <c r="D191" s="7" t="s">
        <v>135</v>
      </c>
      <c r="E191" s="174">
        <f>E190-E189</f>
        <v>0</v>
      </c>
      <c r="F191" s="144">
        <f>F190-F189</f>
        <v>-241</v>
      </c>
      <c r="G191" s="144">
        <f>G190-G189</f>
        <v>0</v>
      </c>
      <c r="H191" s="175">
        <f>H190-H189</f>
        <v>-241</v>
      </c>
      <c r="I191" s="618"/>
    </row>
    <row r="192" spans="1:9" ht="12.75" customHeight="1">
      <c r="A192" s="14"/>
      <c r="B192" s="15"/>
      <c r="C192" s="196" t="s">
        <v>709</v>
      </c>
      <c r="D192" s="15" t="s">
        <v>692</v>
      </c>
      <c r="E192" s="520">
        <v>0</v>
      </c>
      <c r="F192" s="512">
        <v>500</v>
      </c>
      <c r="G192" s="512">
        <v>0</v>
      </c>
      <c r="H192" s="485">
        <f>SUM(E192:G192)</f>
        <v>500</v>
      </c>
      <c r="I192" s="618"/>
    </row>
    <row r="193" spans="1:9" ht="12.75" customHeight="1">
      <c r="A193" s="6"/>
      <c r="B193" s="7"/>
      <c r="C193" s="7"/>
      <c r="D193" s="480" t="s">
        <v>111</v>
      </c>
      <c r="E193" s="484">
        <v>0</v>
      </c>
      <c r="F193" s="481">
        <v>2</v>
      </c>
      <c r="G193" s="481">
        <v>0</v>
      </c>
      <c r="H193" s="483">
        <f>SUM(E193:G193)</f>
        <v>2</v>
      </c>
      <c r="I193" s="618"/>
    </row>
    <row r="194" spans="1:9" ht="12.75" customHeight="1">
      <c r="A194" s="6"/>
      <c r="B194" s="127"/>
      <c r="C194" s="127"/>
      <c r="D194" s="7" t="s">
        <v>135</v>
      </c>
      <c r="E194" s="194">
        <f>E193-E192</f>
        <v>0</v>
      </c>
      <c r="F194" s="124">
        <f>F193-F192</f>
        <v>-498</v>
      </c>
      <c r="G194" s="124">
        <f>G193-G192</f>
        <v>0</v>
      </c>
      <c r="H194" s="195">
        <f>H193-H192</f>
        <v>-498</v>
      </c>
      <c r="I194" s="618"/>
    </row>
    <row r="195" spans="1:9" ht="12.75" customHeight="1">
      <c r="A195" s="6"/>
      <c r="B195" s="15" t="s">
        <v>709</v>
      </c>
      <c r="C195" s="15" t="s">
        <v>114</v>
      </c>
      <c r="D195" s="15" t="s">
        <v>692</v>
      </c>
      <c r="E195" s="520">
        <f t="shared" ref="E195:G196" si="14">E192</f>
        <v>0</v>
      </c>
      <c r="F195" s="520">
        <f t="shared" si="14"/>
        <v>500</v>
      </c>
      <c r="G195" s="520">
        <f t="shared" si="14"/>
        <v>0</v>
      </c>
      <c r="H195" s="485">
        <f>SUM(E195:G195)</f>
        <v>500</v>
      </c>
      <c r="I195" s="618"/>
    </row>
    <row r="196" spans="1:9" ht="12.75" customHeight="1">
      <c r="A196" s="6"/>
      <c r="B196" s="7"/>
      <c r="C196" s="7"/>
      <c r="D196" s="480" t="s">
        <v>111</v>
      </c>
      <c r="E196" s="484">
        <f>E193</f>
        <v>0</v>
      </c>
      <c r="F196" s="484">
        <f t="shared" si="14"/>
        <v>2</v>
      </c>
      <c r="G196" s="484">
        <f t="shared" si="14"/>
        <v>0</v>
      </c>
      <c r="H196" s="483">
        <f>SUM(E196:G196)</f>
        <v>2</v>
      </c>
      <c r="I196" s="618"/>
    </row>
    <row r="197" spans="1:9" ht="12.75" customHeight="1">
      <c r="A197" s="180"/>
      <c r="B197" s="127"/>
      <c r="C197" s="127"/>
      <c r="D197" s="127" t="s">
        <v>135</v>
      </c>
      <c r="E197" s="161">
        <f>E196-E195</f>
        <v>0</v>
      </c>
      <c r="F197" s="132">
        <f>F196-F195</f>
        <v>-498</v>
      </c>
      <c r="G197" s="132">
        <f>G196-G195</f>
        <v>0</v>
      </c>
      <c r="H197" s="162">
        <f>H196-H195</f>
        <v>-498</v>
      </c>
      <c r="I197" s="618"/>
    </row>
    <row r="198" spans="1:9" ht="12.75" customHeight="1">
      <c r="A198" s="14" t="s">
        <v>558</v>
      </c>
      <c r="B198" s="1377" t="s">
        <v>114</v>
      </c>
      <c r="C198" s="1378"/>
      <c r="D198" s="7" t="s">
        <v>692</v>
      </c>
      <c r="E198" s="519">
        <f t="shared" ref="E198:G199" si="15">E195</f>
        <v>0</v>
      </c>
      <c r="F198" s="514">
        <f t="shared" si="15"/>
        <v>500</v>
      </c>
      <c r="G198" s="514">
        <f t="shared" si="15"/>
        <v>0</v>
      </c>
      <c r="H198" s="518">
        <f>SUM(E198:G198)</f>
        <v>500</v>
      </c>
      <c r="I198" s="618"/>
    </row>
    <row r="199" spans="1:9" ht="12.75" customHeight="1">
      <c r="A199" s="6"/>
      <c r="B199" s="172"/>
      <c r="C199" s="173"/>
      <c r="D199" s="480" t="s">
        <v>111</v>
      </c>
      <c r="E199" s="484">
        <f>E196</f>
        <v>0</v>
      </c>
      <c r="F199" s="484">
        <f t="shared" si="15"/>
        <v>2</v>
      </c>
      <c r="G199" s="484">
        <f t="shared" si="15"/>
        <v>0</v>
      </c>
      <c r="H199" s="483">
        <f>SUM(E199:G199)</f>
        <v>2</v>
      </c>
      <c r="I199" s="618"/>
    </row>
    <row r="200" spans="1:9" ht="12.75" customHeight="1">
      <c r="A200" s="180"/>
      <c r="B200" s="176"/>
      <c r="C200" s="204"/>
      <c r="D200" s="127" t="s">
        <v>135</v>
      </c>
      <c r="E200" s="205">
        <f>E199-E198</f>
        <v>0</v>
      </c>
      <c r="F200" s="145">
        <f>F199-F198</f>
        <v>-498</v>
      </c>
      <c r="G200" s="145">
        <f>G199-G198</f>
        <v>0</v>
      </c>
      <c r="H200" s="206">
        <f>H199-H198</f>
        <v>-498</v>
      </c>
      <c r="I200" s="618"/>
    </row>
    <row r="201" spans="1:9" ht="12.75" customHeight="1">
      <c r="A201" s="6"/>
      <c r="B201" s="15"/>
      <c r="C201" s="173" t="s">
        <v>37</v>
      </c>
      <c r="D201" s="524" t="s">
        <v>692</v>
      </c>
      <c r="E201" s="525">
        <v>0</v>
      </c>
      <c r="F201" s="526">
        <v>40840</v>
      </c>
      <c r="G201" s="526">
        <v>0</v>
      </c>
      <c r="H201" s="527">
        <f>SUM(E201:G201)</f>
        <v>40840</v>
      </c>
      <c r="I201" s="618"/>
    </row>
    <row r="202" spans="1:9" ht="12.75" customHeight="1">
      <c r="A202" s="6"/>
      <c r="B202" s="7"/>
      <c r="C202" s="173"/>
      <c r="D202" s="528" t="s">
        <v>111</v>
      </c>
      <c r="E202" s="522">
        <v>0</v>
      </c>
      <c r="F202" s="529">
        <v>118599</v>
      </c>
      <c r="G202" s="529">
        <v>0</v>
      </c>
      <c r="H202" s="530">
        <f>SUM(E202:G202)</f>
        <v>118599</v>
      </c>
      <c r="I202" s="618"/>
    </row>
    <row r="203" spans="1:9" ht="12.75" customHeight="1">
      <c r="A203" s="6"/>
      <c r="B203" s="7"/>
      <c r="C203" s="173"/>
      <c r="D203" s="198" t="s">
        <v>135</v>
      </c>
      <c r="E203" s="207">
        <f>E202-E201</f>
        <v>0</v>
      </c>
      <c r="F203" s="207">
        <f>F202-F201</f>
        <v>77759</v>
      </c>
      <c r="G203" s="207">
        <f>G202-G201</f>
        <v>0</v>
      </c>
      <c r="H203" s="208">
        <f>H202-H201</f>
        <v>77759</v>
      </c>
      <c r="I203" s="618"/>
    </row>
    <row r="204" spans="1:9" ht="12.75" customHeight="1">
      <c r="A204" s="6"/>
      <c r="B204" s="7"/>
      <c r="C204" s="196" t="s">
        <v>107</v>
      </c>
      <c r="D204" s="15" t="s">
        <v>692</v>
      </c>
      <c r="E204" s="520">
        <v>0</v>
      </c>
      <c r="F204" s="512">
        <v>14052</v>
      </c>
      <c r="G204" s="512">
        <v>0</v>
      </c>
      <c r="H204" s="517">
        <f>SUM(E204:G204)</f>
        <v>14052</v>
      </c>
      <c r="I204" s="618"/>
    </row>
    <row r="205" spans="1:9" ht="12.75" customHeight="1">
      <c r="A205" s="6"/>
      <c r="B205" s="7"/>
      <c r="C205" s="209"/>
      <c r="D205" s="480" t="s">
        <v>111</v>
      </c>
      <c r="E205" s="484">
        <v>0</v>
      </c>
      <c r="F205" s="481">
        <v>14052</v>
      </c>
      <c r="G205" s="481">
        <v>0</v>
      </c>
      <c r="H205" s="483">
        <f>SUM(E205:G205)</f>
        <v>14052</v>
      </c>
      <c r="I205" s="618"/>
    </row>
    <row r="206" spans="1:9" ht="12.75" customHeight="1">
      <c r="A206" s="6"/>
      <c r="B206" s="7"/>
      <c r="C206" s="210"/>
      <c r="D206" s="127" t="s">
        <v>135</v>
      </c>
      <c r="E206" s="191">
        <f>E205-E204</f>
        <v>0</v>
      </c>
      <c r="F206" s="128">
        <f>F205-F204</f>
        <v>0</v>
      </c>
      <c r="G206" s="128">
        <f>G205-G204</f>
        <v>0</v>
      </c>
      <c r="H206" s="192">
        <f>H205-H204</f>
        <v>0</v>
      </c>
      <c r="I206" s="618"/>
    </row>
    <row r="207" spans="1:9" ht="12.75" customHeight="1">
      <c r="A207" s="6"/>
      <c r="B207" s="7"/>
      <c r="C207" s="209" t="s">
        <v>32</v>
      </c>
      <c r="D207" s="15" t="s">
        <v>692</v>
      </c>
      <c r="E207" s="520">
        <v>0</v>
      </c>
      <c r="F207" s="512">
        <v>0</v>
      </c>
      <c r="G207" s="512">
        <v>13716</v>
      </c>
      <c r="H207" s="517">
        <f>SUM(E207:G207)</f>
        <v>13716</v>
      </c>
      <c r="I207" s="618"/>
    </row>
    <row r="208" spans="1:9" ht="12.75" customHeight="1">
      <c r="A208" s="6"/>
      <c r="B208" s="7"/>
      <c r="C208" s="209"/>
      <c r="D208" s="480" t="s">
        <v>111</v>
      </c>
      <c r="E208" s="484">
        <v>0</v>
      </c>
      <c r="F208" s="481">
        <v>0</v>
      </c>
      <c r="G208" s="481">
        <v>13716</v>
      </c>
      <c r="H208" s="483">
        <f>SUM(E208:G208)</f>
        <v>13716</v>
      </c>
      <c r="I208" s="618"/>
    </row>
    <row r="209" spans="1:9" ht="12.75" customHeight="1">
      <c r="A209" s="6"/>
      <c r="B209" s="7"/>
      <c r="C209" s="210"/>
      <c r="D209" s="127" t="s">
        <v>135</v>
      </c>
      <c r="E209" s="191">
        <f>E208-E207</f>
        <v>0</v>
      </c>
      <c r="F209" s="191">
        <f t="shared" ref="F209" si="16">F208-F207</f>
        <v>0</v>
      </c>
      <c r="G209" s="191">
        <f>G208-G207</f>
        <v>0</v>
      </c>
      <c r="H209" s="428">
        <f>H208-H207</f>
        <v>0</v>
      </c>
      <c r="I209" s="618"/>
    </row>
    <row r="210" spans="1:9" ht="12.75" customHeight="1">
      <c r="A210" s="6"/>
      <c r="B210" s="7"/>
      <c r="C210" s="209" t="s">
        <v>707</v>
      </c>
      <c r="D210" s="15" t="s">
        <v>692</v>
      </c>
      <c r="E210" s="520">
        <v>0</v>
      </c>
      <c r="F210" s="512">
        <v>0</v>
      </c>
      <c r="G210" s="512">
        <v>4800</v>
      </c>
      <c r="H210" s="517">
        <f>SUM(E210:G210)</f>
        <v>4800</v>
      </c>
      <c r="I210" s="618"/>
    </row>
    <row r="211" spans="1:9" ht="12.75" customHeight="1">
      <c r="A211" s="6"/>
      <c r="B211" s="7"/>
      <c r="C211" s="209" t="s">
        <v>710</v>
      </c>
      <c r="D211" s="480" t="s">
        <v>111</v>
      </c>
      <c r="E211" s="484">
        <v>0</v>
      </c>
      <c r="F211" s="481">
        <v>0</v>
      </c>
      <c r="G211" s="481">
        <v>7692</v>
      </c>
      <c r="H211" s="483">
        <f>SUM(E211:G211)</f>
        <v>7692</v>
      </c>
      <c r="I211" s="618"/>
    </row>
    <row r="212" spans="1:9" ht="12.75" customHeight="1">
      <c r="A212" s="180"/>
      <c r="B212" s="127"/>
      <c r="C212" s="210"/>
      <c r="D212" s="127" t="s">
        <v>135</v>
      </c>
      <c r="E212" s="191">
        <f>E211-E210</f>
        <v>0</v>
      </c>
      <c r="F212" s="191">
        <f t="shared" ref="F212:H212" si="17">F211-F210</f>
        <v>0</v>
      </c>
      <c r="G212" s="191">
        <f t="shared" si="17"/>
        <v>2892</v>
      </c>
      <c r="H212" s="428">
        <f t="shared" si="17"/>
        <v>2892</v>
      </c>
      <c r="I212" s="618"/>
    </row>
    <row r="213" spans="1:9" ht="12.75" customHeight="1">
      <c r="A213" s="6"/>
      <c r="B213" s="7"/>
      <c r="C213" s="209" t="s">
        <v>947</v>
      </c>
      <c r="D213" s="15" t="s">
        <v>566</v>
      </c>
      <c r="E213" s="520">
        <v>0</v>
      </c>
      <c r="F213" s="512">
        <v>0</v>
      </c>
      <c r="G213" s="512">
        <v>0</v>
      </c>
      <c r="H213" s="517">
        <f>SUM(E213:G213)</f>
        <v>0</v>
      </c>
      <c r="I213" s="618"/>
    </row>
    <row r="214" spans="1:9" ht="12.75" customHeight="1">
      <c r="A214" s="6"/>
      <c r="B214" s="7"/>
      <c r="C214" s="209" t="s">
        <v>948</v>
      </c>
      <c r="D214" s="480" t="s">
        <v>111</v>
      </c>
      <c r="E214" s="484">
        <v>0</v>
      </c>
      <c r="F214" s="481">
        <v>0</v>
      </c>
      <c r="G214" s="481">
        <v>8366</v>
      </c>
      <c r="H214" s="483">
        <f>SUM(E214:G214)</f>
        <v>8366</v>
      </c>
      <c r="I214" s="618"/>
    </row>
    <row r="215" spans="1:9" ht="12.75" customHeight="1">
      <c r="A215" s="180"/>
      <c r="B215" s="127"/>
      <c r="C215" s="210"/>
      <c r="D215" s="127" t="s">
        <v>135</v>
      </c>
      <c r="E215" s="191">
        <f>E214-E213</f>
        <v>0</v>
      </c>
      <c r="F215" s="191">
        <f t="shared" ref="F215:H215" si="18">F214-F213</f>
        <v>0</v>
      </c>
      <c r="G215" s="191">
        <f t="shared" si="18"/>
        <v>8366</v>
      </c>
      <c r="H215" s="428">
        <f t="shared" si="18"/>
        <v>8366</v>
      </c>
      <c r="I215" s="618"/>
    </row>
    <row r="216" spans="1:9" ht="12.75" customHeight="1">
      <c r="A216" s="14"/>
      <c r="B216" s="196" t="s">
        <v>37</v>
      </c>
      <c r="C216" s="15" t="s">
        <v>114</v>
      </c>
      <c r="D216" s="15" t="s">
        <v>692</v>
      </c>
      <c r="E216" s="520">
        <f>E201+E204</f>
        <v>0</v>
      </c>
      <c r="F216" s="520">
        <f>F201+F204+F207+F210+F213</f>
        <v>54892</v>
      </c>
      <c r="G216" s="520">
        <f>G201+G204+G207+G210+G213</f>
        <v>18516</v>
      </c>
      <c r="H216" s="535">
        <f>H201+H204+H207+H210</f>
        <v>73408</v>
      </c>
      <c r="I216" s="620"/>
    </row>
    <row r="217" spans="1:9" ht="12.75" customHeight="1">
      <c r="A217" s="6"/>
      <c r="B217" s="7"/>
      <c r="C217" s="7"/>
      <c r="D217" s="480" t="s">
        <v>111</v>
      </c>
      <c r="E217" s="484">
        <f>E205</f>
        <v>0</v>
      </c>
      <c r="F217" s="481">
        <f>F202+F205+F208+F211+F214</f>
        <v>132651</v>
      </c>
      <c r="G217" s="481">
        <f>G202+G205+G208+G211+G214</f>
        <v>29774</v>
      </c>
      <c r="H217" s="483">
        <f>SUM(E217:G217)</f>
        <v>162425</v>
      </c>
    </row>
    <row r="218" spans="1:9" ht="12.75" customHeight="1">
      <c r="A218" s="180"/>
      <c r="B218" s="127"/>
      <c r="C218" s="127"/>
      <c r="D218" s="127" t="s">
        <v>135</v>
      </c>
      <c r="E218" s="161">
        <f>E217-E216</f>
        <v>0</v>
      </c>
      <c r="F218" s="132">
        <f>F217-F216</f>
        <v>77759</v>
      </c>
      <c r="G218" s="132">
        <f>G217-G216</f>
        <v>11258</v>
      </c>
      <c r="H218" s="162">
        <f>H217-H216</f>
        <v>89017</v>
      </c>
    </row>
    <row r="219" spans="1:9" ht="12.75" customHeight="1">
      <c r="A219" s="197" t="s">
        <v>37</v>
      </c>
      <c r="B219" s="1377" t="s">
        <v>114</v>
      </c>
      <c r="C219" s="1378"/>
      <c r="D219" s="7" t="s">
        <v>566</v>
      </c>
      <c r="E219" s="519">
        <f>E216</f>
        <v>0</v>
      </c>
      <c r="F219" s="514">
        <f>F216</f>
        <v>54892</v>
      </c>
      <c r="G219" s="514">
        <f t="shared" ref="E219:G220" si="19">G216</f>
        <v>18516</v>
      </c>
      <c r="H219" s="521">
        <f>SUM(E219:G219)</f>
        <v>73408</v>
      </c>
    </row>
    <row r="220" spans="1:9" ht="12.75" customHeight="1">
      <c r="A220" s="6"/>
      <c r="B220" s="172"/>
      <c r="C220" s="173"/>
      <c r="D220" s="480" t="s">
        <v>111</v>
      </c>
      <c r="E220" s="484">
        <f t="shared" si="19"/>
        <v>0</v>
      </c>
      <c r="F220" s="481">
        <f t="shared" si="19"/>
        <v>132651</v>
      </c>
      <c r="G220" s="481">
        <f t="shared" si="19"/>
        <v>29774</v>
      </c>
      <c r="H220" s="483">
        <f>SUM(E220:G220)</f>
        <v>162425</v>
      </c>
    </row>
    <row r="221" spans="1:9" ht="12.75" customHeight="1" thickBot="1">
      <c r="A221" s="8"/>
      <c r="B221" s="591"/>
      <c r="C221" s="211"/>
      <c r="D221" s="10" t="s">
        <v>135</v>
      </c>
      <c r="E221" s="212">
        <f>E220-E219</f>
        <v>0</v>
      </c>
      <c r="F221" s="154">
        <f>F220-F219</f>
        <v>77759</v>
      </c>
      <c r="G221" s="154">
        <f>G220-G219</f>
        <v>11258</v>
      </c>
      <c r="H221" s="213">
        <f>H220-H219</f>
        <v>89017</v>
      </c>
    </row>
    <row r="222" spans="1:9" ht="12.75" customHeight="1">
      <c r="A222" s="1374" t="s">
        <v>345</v>
      </c>
      <c r="B222" s="1375"/>
      <c r="C222" s="1376"/>
      <c r="D222" s="5" t="s">
        <v>692</v>
      </c>
      <c r="E222" s="539">
        <f t="shared" ref="E222:H223" si="20">SUM(E60+E78+E198+E219+E189+E180)</f>
        <v>1636477</v>
      </c>
      <c r="F222" s="539">
        <f t="shared" si="20"/>
        <v>241356</v>
      </c>
      <c r="G222" s="539">
        <f t="shared" si="20"/>
        <v>181714</v>
      </c>
      <c r="H222" s="540">
        <f t="shared" si="20"/>
        <v>2059547</v>
      </c>
      <c r="I222" s="617"/>
    </row>
    <row r="223" spans="1:9" ht="12.75" customHeight="1">
      <c r="A223" s="181"/>
      <c r="B223" s="25"/>
      <c r="C223" s="182"/>
      <c r="D223" s="480" t="s">
        <v>111</v>
      </c>
      <c r="E223" s="484">
        <f t="shared" si="20"/>
        <v>1628129</v>
      </c>
      <c r="F223" s="484">
        <f t="shared" si="20"/>
        <v>254751</v>
      </c>
      <c r="G223" s="484">
        <f t="shared" si="20"/>
        <v>182169</v>
      </c>
      <c r="H223" s="541">
        <f t="shared" si="20"/>
        <v>2065049</v>
      </c>
      <c r="I223" s="617"/>
    </row>
    <row r="224" spans="1:9" ht="12.75" customHeight="1" thickBot="1">
      <c r="A224" s="183"/>
      <c r="B224" s="184"/>
      <c r="C224" s="185"/>
      <c r="D224" s="186" t="s">
        <v>135</v>
      </c>
      <c r="E224" s="187">
        <f>E223-E222</f>
        <v>-8348</v>
      </c>
      <c r="F224" s="187">
        <f>F223-F222</f>
        <v>13395</v>
      </c>
      <c r="G224" s="187">
        <f>G223-G222</f>
        <v>455</v>
      </c>
      <c r="H224" s="188">
        <f>H223-H222</f>
        <v>5502</v>
      </c>
      <c r="I224" s="617"/>
    </row>
    <row r="225" spans="9:9">
      <c r="I225" s="617"/>
    </row>
    <row r="226" spans="9:9">
      <c r="I226" s="617"/>
    </row>
    <row r="227" spans="9:9">
      <c r="I227" s="617"/>
    </row>
    <row r="228" spans="9:9">
      <c r="I228" s="617"/>
    </row>
    <row r="229" spans="9:9">
      <c r="I229" s="617"/>
    </row>
    <row r="230" spans="9:9">
      <c r="I230" s="617"/>
    </row>
    <row r="231" spans="9:9">
      <c r="I231" s="617"/>
    </row>
    <row r="232" spans="9:9">
      <c r="I232" s="617"/>
    </row>
    <row r="233" spans="9:9">
      <c r="I233" s="617"/>
    </row>
    <row r="234" spans="9:9">
      <c r="I234" s="617"/>
    </row>
    <row r="235" spans="9:9">
      <c r="I235" s="617"/>
    </row>
    <row r="236" spans="9:9">
      <c r="I236" s="617"/>
    </row>
    <row r="237" spans="9:9">
      <c r="I237" s="617"/>
    </row>
    <row r="238" spans="9:9">
      <c r="I238" s="617"/>
    </row>
    <row r="239" spans="9:9">
      <c r="I239" s="617"/>
    </row>
    <row r="240" spans="9:9">
      <c r="I240" s="617"/>
    </row>
    <row r="241" spans="9:9">
      <c r="I241" s="617"/>
    </row>
    <row r="242" spans="9:9">
      <c r="I242" s="617"/>
    </row>
    <row r="243" spans="9:9">
      <c r="I243" s="617"/>
    </row>
    <row r="244" spans="9:9">
      <c r="I244" s="617"/>
    </row>
    <row r="245" spans="9:9">
      <c r="I245" s="617"/>
    </row>
    <row r="246" spans="9:9">
      <c r="I246" s="617"/>
    </row>
    <row r="247" spans="9:9">
      <c r="I247" s="617"/>
    </row>
    <row r="248" spans="9:9">
      <c r="I248" s="617"/>
    </row>
    <row r="249" spans="9:9">
      <c r="I249" s="617"/>
    </row>
    <row r="250" spans="9:9">
      <c r="I250" s="617"/>
    </row>
    <row r="251" spans="9:9">
      <c r="I251" s="617"/>
    </row>
    <row r="252" spans="9:9">
      <c r="I252" s="617"/>
    </row>
    <row r="253" spans="9:9">
      <c r="I253" s="617"/>
    </row>
    <row r="254" spans="9:9">
      <c r="I254" s="617"/>
    </row>
    <row r="255" spans="9:9">
      <c r="I255" s="617"/>
    </row>
    <row r="256" spans="9:9">
      <c r="I256" s="617"/>
    </row>
    <row r="257" spans="9:9">
      <c r="I257" s="617"/>
    </row>
    <row r="258" spans="9:9">
      <c r="I258" s="617"/>
    </row>
    <row r="259" spans="9:9">
      <c r="I259" s="617"/>
    </row>
    <row r="260" spans="9:9">
      <c r="I260" s="617"/>
    </row>
    <row r="261" spans="9:9">
      <c r="I261" s="617"/>
    </row>
    <row r="262" spans="9:9">
      <c r="I262" s="617"/>
    </row>
    <row r="263" spans="9:9">
      <c r="I263" s="617"/>
    </row>
    <row r="264" spans="9:9">
      <c r="I264" s="617"/>
    </row>
    <row r="265" spans="9:9">
      <c r="I265" s="617"/>
    </row>
    <row r="266" spans="9:9">
      <c r="I266" s="617"/>
    </row>
    <row r="267" spans="9:9">
      <c r="I267" s="617"/>
    </row>
    <row r="268" spans="9:9">
      <c r="I268" s="617"/>
    </row>
    <row r="269" spans="9:9">
      <c r="I269" s="617"/>
    </row>
    <row r="270" spans="9:9">
      <c r="I270" s="617"/>
    </row>
    <row r="271" spans="9:9">
      <c r="I271" s="617"/>
    </row>
    <row r="272" spans="9:9">
      <c r="I272" s="617"/>
    </row>
    <row r="273" spans="9:9">
      <c r="I273" s="617"/>
    </row>
    <row r="274" spans="9:9">
      <c r="I274" s="617"/>
    </row>
    <row r="275" spans="9:9">
      <c r="I275" s="617"/>
    </row>
    <row r="276" spans="9:9">
      <c r="I276" s="617"/>
    </row>
    <row r="277" spans="9:9">
      <c r="I277" s="617"/>
    </row>
    <row r="278" spans="9:9">
      <c r="I278" s="617"/>
    </row>
    <row r="279" spans="9:9">
      <c r="I279" s="617"/>
    </row>
    <row r="280" spans="9:9">
      <c r="I280" s="617"/>
    </row>
    <row r="281" spans="9:9">
      <c r="I281" s="617"/>
    </row>
    <row r="282" spans="9:9">
      <c r="I282" s="617"/>
    </row>
    <row r="283" spans="9:9">
      <c r="I283" s="617"/>
    </row>
    <row r="284" spans="9:9">
      <c r="I284" s="617"/>
    </row>
    <row r="285" spans="9:9">
      <c r="I285" s="617"/>
    </row>
    <row r="286" spans="9:9">
      <c r="I286" s="617"/>
    </row>
    <row r="287" spans="9:9">
      <c r="I287" s="617"/>
    </row>
    <row r="288" spans="9:9">
      <c r="I288" s="617"/>
    </row>
    <row r="289" spans="9:9">
      <c r="I289" s="617"/>
    </row>
    <row r="290" spans="9:9">
      <c r="I290" s="617"/>
    </row>
    <row r="291" spans="9:9">
      <c r="I291" s="617"/>
    </row>
    <row r="292" spans="9:9">
      <c r="I292" s="617"/>
    </row>
    <row r="293" spans="9:9">
      <c r="I293" s="617"/>
    </row>
    <row r="294" spans="9:9">
      <c r="I294" s="617"/>
    </row>
    <row r="295" spans="9:9">
      <c r="I295" s="617"/>
    </row>
    <row r="296" spans="9:9">
      <c r="I296" s="617"/>
    </row>
    <row r="297" spans="9:9">
      <c r="I297" s="617"/>
    </row>
    <row r="298" spans="9:9">
      <c r="I298" s="617"/>
    </row>
    <row r="299" spans="9:9">
      <c r="I299" s="617"/>
    </row>
    <row r="300" spans="9:9">
      <c r="I300" s="617"/>
    </row>
    <row r="301" spans="9:9">
      <c r="I301" s="617"/>
    </row>
    <row r="302" spans="9:9">
      <c r="I302" s="617"/>
    </row>
    <row r="303" spans="9:9">
      <c r="I303" s="617"/>
    </row>
    <row r="304" spans="9:9">
      <c r="I304" s="617"/>
    </row>
    <row r="305" spans="9:9">
      <c r="I305" s="617"/>
    </row>
    <row r="306" spans="9:9">
      <c r="I306" s="617"/>
    </row>
    <row r="307" spans="9:9">
      <c r="I307" s="617"/>
    </row>
    <row r="308" spans="9:9">
      <c r="I308" s="617"/>
    </row>
    <row r="309" spans="9:9">
      <c r="I309" s="617"/>
    </row>
    <row r="310" spans="9:9">
      <c r="I310" s="617"/>
    </row>
    <row r="311" spans="9:9">
      <c r="I311" s="617"/>
    </row>
    <row r="312" spans="9:9">
      <c r="I312" s="617"/>
    </row>
    <row r="313" spans="9:9">
      <c r="I313" s="617"/>
    </row>
    <row r="314" spans="9:9">
      <c r="I314" s="617"/>
    </row>
    <row r="315" spans="9:9">
      <c r="I315" s="617"/>
    </row>
    <row r="316" spans="9:9">
      <c r="I316" s="617"/>
    </row>
    <row r="317" spans="9:9">
      <c r="I317" s="617"/>
    </row>
    <row r="318" spans="9:9">
      <c r="I318" s="617"/>
    </row>
    <row r="319" spans="9:9">
      <c r="I319" s="617"/>
    </row>
    <row r="320" spans="9:9">
      <c r="I320" s="617"/>
    </row>
    <row r="321" spans="9:9">
      <c r="I321" s="617"/>
    </row>
    <row r="322" spans="9:9">
      <c r="I322" s="617"/>
    </row>
    <row r="323" spans="9:9">
      <c r="I323" s="617"/>
    </row>
    <row r="324" spans="9:9">
      <c r="I324" s="617"/>
    </row>
    <row r="325" spans="9:9">
      <c r="I325" s="617"/>
    </row>
    <row r="326" spans="9:9">
      <c r="I326" s="617"/>
    </row>
    <row r="327" spans="9:9">
      <c r="I327" s="617"/>
    </row>
    <row r="328" spans="9:9">
      <c r="I328" s="617"/>
    </row>
    <row r="329" spans="9:9">
      <c r="I329" s="617"/>
    </row>
    <row r="330" spans="9:9">
      <c r="I330" s="617"/>
    </row>
    <row r="331" spans="9:9">
      <c r="I331" s="617"/>
    </row>
    <row r="332" spans="9:9">
      <c r="I332" s="617"/>
    </row>
    <row r="333" spans="9:9">
      <c r="I333" s="617"/>
    </row>
    <row r="334" spans="9:9">
      <c r="I334" s="617"/>
    </row>
    <row r="335" spans="9:9">
      <c r="I335" s="617"/>
    </row>
    <row r="336" spans="9:9">
      <c r="I336" s="617"/>
    </row>
    <row r="337" spans="9:9">
      <c r="I337" s="617"/>
    </row>
    <row r="338" spans="9:9">
      <c r="I338" s="617"/>
    </row>
    <row r="339" spans="9:9">
      <c r="I339" s="617"/>
    </row>
    <row r="340" spans="9:9">
      <c r="I340" s="617"/>
    </row>
    <row r="341" spans="9:9">
      <c r="I341" s="617"/>
    </row>
    <row r="342" spans="9:9">
      <c r="I342" s="617"/>
    </row>
    <row r="343" spans="9:9">
      <c r="I343" s="617"/>
    </row>
    <row r="344" spans="9:9">
      <c r="I344" s="617"/>
    </row>
    <row r="345" spans="9:9">
      <c r="I345" s="617"/>
    </row>
    <row r="346" spans="9:9">
      <c r="I346" s="617"/>
    </row>
    <row r="347" spans="9:9">
      <c r="I347" s="617"/>
    </row>
    <row r="348" spans="9:9">
      <c r="I348" s="617"/>
    </row>
    <row r="349" spans="9:9">
      <c r="I349" s="617"/>
    </row>
    <row r="350" spans="9:9">
      <c r="I350" s="617"/>
    </row>
    <row r="351" spans="9:9">
      <c r="I351" s="617"/>
    </row>
    <row r="352" spans="9:9">
      <c r="I352" s="617"/>
    </row>
    <row r="353" spans="9:9">
      <c r="I353" s="617"/>
    </row>
    <row r="354" spans="9:9">
      <c r="I354" s="617"/>
    </row>
    <row r="355" spans="9:9">
      <c r="I355" s="617"/>
    </row>
  </sheetData>
  <autoFilter ref="A5:H224" xr:uid="{00000000-0009-0000-0000-000007000000}"/>
  <mergeCells count="15">
    <mergeCell ref="A2:H2"/>
    <mergeCell ref="G3:H3"/>
    <mergeCell ref="A4:C4"/>
    <mergeCell ref="D4:D5"/>
    <mergeCell ref="E4:E5"/>
    <mergeCell ref="F4:F5"/>
    <mergeCell ref="G4:G5"/>
    <mergeCell ref="H4:H5"/>
    <mergeCell ref="A222:C222"/>
    <mergeCell ref="B60:C60"/>
    <mergeCell ref="B78:C78"/>
    <mergeCell ref="B180:C180"/>
    <mergeCell ref="B189:C189"/>
    <mergeCell ref="B198:C198"/>
    <mergeCell ref="B219:C219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9"/>
  <sheetViews>
    <sheetView zoomScale="110" zoomScaleNormal="110" workbookViewId="0">
      <selection activeCell="F43" sqref="F43"/>
    </sheetView>
  </sheetViews>
  <sheetFormatPr defaultColWidth="8.88671875" defaultRowHeight="13.5"/>
  <cols>
    <col min="1" max="1" width="4.88671875" style="2" customWidth="1"/>
    <col min="2" max="2" width="6.44140625" style="2" customWidth="1"/>
    <col min="3" max="3" width="8" style="2" bestFit="1" customWidth="1"/>
    <col min="4" max="4" width="8.44140625" style="2" customWidth="1"/>
    <col min="5" max="5" width="10" style="3" bestFit="1" customWidth="1"/>
    <col min="6" max="6" width="6.6640625" style="3" bestFit="1" customWidth="1"/>
    <col min="7" max="7" width="8.44140625" style="3" bestFit="1" customWidth="1"/>
    <col min="8" max="8" width="12.109375" style="3" customWidth="1"/>
    <col min="9" max="9" width="10.5546875" style="3" customWidth="1"/>
    <col min="10" max="10" width="4" style="3" customWidth="1"/>
  </cols>
  <sheetData>
    <row r="1" spans="1:10">
      <c r="A1" s="13" t="s">
        <v>432</v>
      </c>
      <c r="I1"/>
      <c r="J1"/>
    </row>
    <row r="2" spans="1:10" ht="38.25" customHeight="1">
      <c r="A2" s="1392" t="s">
        <v>76</v>
      </c>
      <c r="B2" s="1392"/>
      <c r="C2" s="1392"/>
      <c r="D2" s="1392"/>
      <c r="E2" s="1392"/>
      <c r="F2" s="1392"/>
      <c r="G2" s="1392"/>
      <c r="H2" s="1392"/>
      <c r="I2" s="1392"/>
      <c r="J2" s="1392"/>
    </row>
    <row r="3" spans="1:10" ht="14.25" thickBot="1">
      <c r="G3" s="1379" t="s">
        <v>567</v>
      </c>
      <c r="H3" s="1379"/>
      <c r="I3" s="1379"/>
      <c r="J3" s="1379"/>
    </row>
    <row r="4" spans="1:10" s="1" customFormat="1" ht="20.25" customHeight="1">
      <c r="A4" s="1380" t="s">
        <v>438</v>
      </c>
      <c r="B4" s="1368"/>
      <c r="C4" s="1368"/>
      <c r="D4" s="1395" t="s">
        <v>426</v>
      </c>
      <c r="E4" s="1370" t="s">
        <v>427</v>
      </c>
      <c r="F4" s="1370" t="s">
        <v>428</v>
      </c>
      <c r="G4" s="1370" t="s">
        <v>429</v>
      </c>
      <c r="H4" s="1383" t="s">
        <v>104</v>
      </c>
      <c r="I4" s="1383" t="s">
        <v>105</v>
      </c>
      <c r="J4" s="1393" t="s">
        <v>110</v>
      </c>
    </row>
    <row r="5" spans="1:10" s="1" customFormat="1" ht="20.25" customHeight="1" thickBot="1">
      <c r="A5" s="22" t="s">
        <v>1</v>
      </c>
      <c r="B5" s="612" t="s">
        <v>2</v>
      </c>
      <c r="C5" s="612" t="s">
        <v>3</v>
      </c>
      <c r="D5" s="1369"/>
      <c r="E5" s="1371"/>
      <c r="F5" s="1371"/>
      <c r="G5" s="1371"/>
      <c r="H5" s="1400"/>
      <c r="I5" s="1400"/>
      <c r="J5" s="1394"/>
    </row>
    <row r="6" spans="1:10" ht="45" customHeight="1">
      <c r="A6" s="1396" t="s">
        <v>2401</v>
      </c>
      <c r="B6" s="1398" t="s">
        <v>2402</v>
      </c>
      <c r="C6" s="605" t="s">
        <v>2396</v>
      </c>
      <c r="D6" s="1044" t="s">
        <v>2397</v>
      </c>
      <c r="E6" s="1035">
        <v>878324</v>
      </c>
      <c r="F6" s="1036">
        <v>43</v>
      </c>
      <c r="G6" s="1035">
        <f>E6+F6</f>
        <v>878367</v>
      </c>
      <c r="H6" s="1398" t="s">
        <v>2411</v>
      </c>
      <c r="I6" s="605" t="s">
        <v>2398</v>
      </c>
      <c r="J6" s="1037"/>
    </row>
    <row r="7" spans="1:10" ht="45" customHeight="1">
      <c r="A7" s="1397"/>
      <c r="B7" s="1399"/>
      <c r="C7" s="608" t="s">
        <v>2400</v>
      </c>
      <c r="D7" s="1045" t="s">
        <v>2397</v>
      </c>
      <c r="E7" s="609">
        <v>192095</v>
      </c>
      <c r="F7" s="609">
        <v>-43</v>
      </c>
      <c r="G7" s="606">
        <f>E7+F7</f>
        <v>192052</v>
      </c>
      <c r="H7" s="1399"/>
      <c r="I7" s="608" t="s">
        <v>2399</v>
      </c>
      <c r="J7" s="1038"/>
    </row>
    <row r="8" spans="1:10" ht="37.5" customHeight="1">
      <c r="A8" s="1386" t="s">
        <v>820</v>
      </c>
      <c r="B8" s="1388" t="s">
        <v>2403</v>
      </c>
      <c r="C8" s="1034" t="s">
        <v>2404</v>
      </c>
      <c r="D8" s="1045" t="s">
        <v>2406</v>
      </c>
      <c r="E8" s="606">
        <v>20625</v>
      </c>
      <c r="F8" s="607">
        <v>-1</v>
      </c>
      <c r="G8" s="606">
        <f>E8+F8</f>
        <v>20624</v>
      </c>
      <c r="H8" s="1390" t="s">
        <v>2410</v>
      </c>
      <c r="I8" s="1034" t="s">
        <v>2407</v>
      </c>
      <c r="J8" s="1039"/>
    </row>
    <row r="9" spans="1:10" ht="37.5" customHeight="1" thickBot="1">
      <c r="A9" s="1387"/>
      <c r="B9" s="1389"/>
      <c r="C9" s="1040" t="s">
        <v>2405</v>
      </c>
      <c r="D9" s="1046" t="s">
        <v>2406</v>
      </c>
      <c r="E9" s="1041">
        <v>3065</v>
      </c>
      <c r="F9" s="1041">
        <v>1</v>
      </c>
      <c r="G9" s="1042">
        <f>E9+F9</f>
        <v>3066</v>
      </c>
      <c r="H9" s="1391"/>
      <c r="I9" s="1040" t="s">
        <v>2408</v>
      </c>
      <c r="J9" s="1043"/>
    </row>
  </sheetData>
  <mergeCells count="16">
    <mergeCell ref="A8:A9"/>
    <mergeCell ref="B8:B9"/>
    <mergeCell ref="H8:H9"/>
    <mergeCell ref="A2:J2"/>
    <mergeCell ref="G3:J3"/>
    <mergeCell ref="J4:J5"/>
    <mergeCell ref="A4:C4"/>
    <mergeCell ref="D4:D5"/>
    <mergeCell ref="E4:E5"/>
    <mergeCell ref="F4:F5"/>
    <mergeCell ref="G4:G5"/>
    <mergeCell ref="A6:A7"/>
    <mergeCell ref="B6:B7"/>
    <mergeCell ref="H6:H7"/>
    <mergeCell ref="H4:H5"/>
    <mergeCell ref="I4:I5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1"/>
  <sheetViews>
    <sheetView workbookViewId="0">
      <selection activeCell="F43" sqref="F43"/>
    </sheetView>
  </sheetViews>
  <sheetFormatPr defaultRowHeight="13.5"/>
  <cols>
    <col min="1" max="2" width="14.44140625" style="2" customWidth="1"/>
    <col min="3" max="3" width="20.88671875" style="2" customWidth="1"/>
    <col min="4" max="4" width="18.44140625" style="2" customWidth="1"/>
    <col min="5" max="5" width="8.109375" style="3" customWidth="1"/>
  </cols>
  <sheetData>
    <row r="1" spans="1:5">
      <c r="A1" s="13" t="s">
        <v>431</v>
      </c>
    </row>
    <row r="2" spans="1:5" ht="38.25" customHeight="1">
      <c r="A2" s="1392" t="s">
        <v>75</v>
      </c>
      <c r="B2" s="1392"/>
      <c r="C2" s="1392"/>
      <c r="D2" s="1392"/>
      <c r="E2" s="1392"/>
    </row>
    <row r="3" spans="1:5" ht="14.25" thickBot="1"/>
    <row r="4" spans="1:5" s="1" customFormat="1" ht="40.5" customHeight="1" thickBot="1">
      <c r="A4" s="17" t="s">
        <v>417</v>
      </c>
      <c r="B4" s="18" t="s">
        <v>416</v>
      </c>
      <c r="C4" s="18" t="s">
        <v>418</v>
      </c>
      <c r="D4" s="20" t="s">
        <v>419</v>
      </c>
      <c r="E4" s="19" t="s">
        <v>408</v>
      </c>
    </row>
    <row r="5" spans="1:5" ht="18.75" customHeight="1">
      <c r="A5" s="4"/>
      <c r="B5" s="5"/>
      <c r="C5" s="5"/>
      <c r="D5" s="5"/>
      <c r="E5" s="9"/>
    </row>
    <row r="6" spans="1:5" ht="18.75" customHeight="1">
      <c r="A6" s="6"/>
      <c r="B6" s="7"/>
      <c r="C6" s="7"/>
      <c r="D6" s="7"/>
      <c r="E6" s="11"/>
    </row>
    <row r="7" spans="1:5" ht="18.75" customHeight="1">
      <c r="A7" s="6"/>
      <c r="B7" s="7"/>
      <c r="C7" s="7"/>
      <c r="D7" s="7"/>
      <c r="E7" s="11"/>
    </row>
    <row r="8" spans="1:5" ht="18.75" customHeight="1">
      <c r="A8" s="6"/>
      <c r="B8" s="7"/>
      <c r="C8" s="7"/>
      <c r="D8" s="7"/>
      <c r="E8" s="11"/>
    </row>
    <row r="9" spans="1:5" ht="18.75" customHeight="1">
      <c r="A9" s="6"/>
      <c r="B9" s="7"/>
      <c r="C9" s="7"/>
      <c r="D9" s="7"/>
      <c r="E9" s="11"/>
    </row>
    <row r="10" spans="1:5" ht="18.75" customHeight="1">
      <c r="A10" s="6"/>
      <c r="B10" s="7"/>
      <c r="C10" s="7"/>
      <c r="D10" s="7"/>
      <c r="E10" s="11"/>
    </row>
    <row r="11" spans="1:5" ht="18.75" customHeight="1">
      <c r="A11" s="6"/>
      <c r="B11" s="7"/>
      <c r="C11" s="7"/>
      <c r="D11" s="7"/>
      <c r="E11" s="11"/>
    </row>
    <row r="12" spans="1:5" ht="18.75" customHeight="1">
      <c r="A12" s="6"/>
      <c r="B12" s="7"/>
      <c r="C12" s="7"/>
      <c r="D12" s="7"/>
      <c r="E12" s="11"/>
    </row>
    <row r="13" spans="1:5" ht="18.75" customHeight="1">
      <c r="A13" s="6"/>
      <c r="B13" s="7"/>
      <c r="C13" s="7"/>
      <c r="D13" s="7"/>
      <c r="E13" s="11"/>
    </row>
    <row r="14" spans="1:5" ht="18.75" customHeight="1">
      <c r="A14" s="6"/>
      <c r="B14" s="21"/>
      <c r="C14" s="21"/>
      <c r="D14" s="21"/>
      <c r="E14" s="11"/>
    </row>
    <row r="15" spans="1:5" ht="18.75" customHeight="1">
      <c r="A15" s="6"/>
      <c r="B15" s="7"/>
      <c r="C15" s="7"/>
      <c r="D15" s="7"/>
      <c r="E15" s="11"/>
    </row>
    <row r="16" spans="1:5" ht="18.75" customHeight="1">
      <c r="A16" s="6" t="s">
        <v>423</v>
      </c>
      <c r="B16" s="7" t="s">
        <v>424</v>
      </c>
      <c r="C16" s="7" t="s">
        <v>424</v>
      </c>
      <c r="D16" s="7" t="s">
        <v>424</v>
      </c>
      <c r="E16" s="11" t="s">
        <v>424</v>
      </c>
    </row>
    <row r="17" spans="1:5" ht="18.75" customHeight="1">
      <c r="A17" s="6"/>
      <c r="B17" s="7"/>
      <c r="C17" s="7"/>
      <c r="D17" s="7"/>
      <c r="E17" s="11"/>
    </row>
    <row r="18" spans="1:5" ht="18.75" customHeight="1">
      <c r="A18" s="6"/>
      <c r="B18" s="7"/>
      <c r="C18" s="7"/>
      <c r="D18" s="7"/>
      <c r="E18" s="11"/>
    </row>
    <row r="19" spans="1:5" ht="18.75" customHeight="1">
      <c r="A19" s="6"/>
      <c r="B19" s="7"/>
      <c r="C19" s="7"/>
      <c r="D19" s="7"/>
      <c r="E19" s="11"/>
    </row>
    <row r="20" spans="1:5" ht="18.75" customHeight="1">
      <c r="A20" s="6"/>
      <c r="B20" s="7"/>
      <c r="C20" s="7"/>
      <c r="D20" s="7"/>
      <c r="E20" s="11"/>
    </row>
    <row r="21" spans="1:5" ht="18.75" customHeight="1">
      <c r="A21" s="6"/>
      <c r="B21" s="7"/>
      <c r="C21" s="7"/>
      <c r="D21" s="7"/>
      <c r="E21" s="11"/>
    </row>
    <row r="22" spans="1:5" ht="18.75" customHeight="1">
      <c r="A22" s="6"/>
      <c r="B22" s="7"/>
      <c r="C22" s="7"/>
      <c r="D22" s="7"/>
      <c r="E22" s="11"/>
    </row>
    <row r="23" spans="1:5" ht="18.75" customHeight="1">
      <c r="A23" s="6"/>
      <c r="B23" s="7"/>
      <c r="C23" s="7"/>
      <c r="D23" s="7"/>
      <c r="E23" s="11"/>
    </row>
    <row r="24" spans="1:5" ht="18.75" customHeight="1">
      <c r="A24" s="6"/>
      <c r="B24" s="7"/>
      <c r="C24" s="7"/>
      <c r="D24" s="7"/>
      <c r="E24" s="11"/>
    </row>
    <row r="25" spans="1:5" ht="18.75" customHeight="1">
      <c r="A25" s="6"/>
      <c r="B25" s="7"/>
      <c r="C25" s="7"/>
      <c r="D25" s="7"/>
      <c r="E25" s="11"/>
    </row>
    <row r="26" spans="1:5" ht="18.75" customHeight="1">
      <c r="A26" s="6"/>
      <c r="B26" s="7"/>
      <c r="C26" s="7"/>
      <c r="D26" s="7"/>
      <c r="E26" s="11"/>
    </row>
    <row r="27" spans="1:5" ht="18.75" customHeight="1">
      <c r="A27" s="6"/>
      <c r="B27" s="7"/>
      <c r="C27" s="7"/>
      <c r="D27" s="7"/>
      <c r="E27" s="11"/>
    </row>
    <row r="28" spans="1:5" ht="18.75" customHeight="1">
      <c r="A28" s="6"/>
      <c r="B28" s="7"/>
      <c r="C28" s="7"/>
      <c r="D28" s="7"/>
      <c r="E28" s="11"/>
    </row>
    <row r="29" spans="1:5" ht="18.75" customHeight="1">
      <c r="A29" s="6"/>
      <c r="B29" s="7"/>
      <c r="C29" s="7"/>
      <c r="D29" s="7"/>
      <c r="E29" s="11"/>
    </row>
    <row r="30" spans="1:5" ht="18.75" customHeight="1">
      <c r="A30" s="6"/>
      <c r="B30" s="7"/>
      <c r="C30" s="7"/>
      <c r="D30" s="7"/>
      <c r="E30" s="11"/>
    </row>
    <row r="31" spans="1:5" ht="18.75" customHeight="1">
      <c r="A31" s="6"/>
      <c r="B31" s="7"/>
      <c r="C31" s="7"/>
      <c r="D31" s="7"/>
      <c r="E31" s="11"/>
    </row>
    <row r="32" spans="1:5" ht="18.75" customHeight="1">
      <c r="A32" s="6"/>
      <c r="B32" s="7"/>
      <c r="C32" s="7"/>
      <c r="D32" s="7"/>
      <c r="E32" s="11"/>
    </row>
    <row r="33" spans="1:5" ht="18.75" customHeight="1">
      <c r="A33" s="6"/>
      <c r="B33" s="7"/>
      <c r="C33" s="7"/>
      <c r="D33" s="7"/>
      <c r="E33" s="11"/>
    </row>
    <row r="34" spans="1:5" ht="18.75" customHeight="1">
      <c r="A34" s="6"/>
      <c r="B34" s="7"/>
      <c r="C34" s="7"/>
      <c r="D34" s="7"/>
      <c r="E34" s="11"/>
    </row>
    <row r="35" spans="1:5" ht="18.75" customHeight="1">
      <c r="A35" s="6"/>
      <c r="B35" s="7"/>
      <c r="C35" s="7"/>
      <c r="D35" s="7"/>
      <c r="E35" s="11"/>
    </row>
    <row r="36" spans="1:5" ht="18.75" customHeight="1">
      <c r="A36" s="6"/>
      <c r="B36" s="7"/>
      <c r="C36" s="7"/>
      <c r="D36" s="7"/>
      <c r="E36" s="11"/>
    </row>
    <row r="37" spans="1:5" ht="18.75" customHeight="1">
      <c r="A37" s="6"/>
      <c r="B37" s="7"/>
      <c r="C37" s="7"/>
      <c r="D37" s="7"/>
      <c r="E37" s="11"/>
    </row>
    <row r="38" spans="1:5" ht="18.75" customHeight="1" thickBot="1">
      <c r="A38" s="8"/>
      <c r="B38" s="10"/>
      <c r="C38" s="10"/>
      <c r="D38" s="10"/>
      <c r="E38" s="12"/>
    </row>
    <row r="39" spans="1:5" ht="18.75" customHeight="1"/>
    <row r="40" spans="1:5" ht="18.75" customHeight="1"/>
    <row r="41" spans="1:5" ht="18.75" customHeight="1"/>
  </sheetData>
  <mergeCells count="1">
    <mergeCell ref="A2:E2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40"/>
  <sheetViews>
    <sheetView workbookViewId="0">
      <selection activeCell="F43" sqref="F43"/>
    </sheetView>
  </sheetViews>
  <sheetFormatPr defaultColWidth="8.88671875" defaultRowHeight="13.5"/>
  <cols>
    <col min="1" max="1" width="11.109375" style="2" customWidth="1"/>
    <col min="2" max="3" width="8.44140625" style="2" bestFit="1" customWidth="1"/>
    <col min="4" max="4" width="16.44140625" style="2" customWidth="1"/>
    <col min="5" max="6" width="12.44140625" style="2" bestFit="1" customWidth="1"/>
    <col min="7" max="7" width="7.33203125" style="3" customWidth="1"/>
  </cols>
  <sheetData>
    <row r="1" spans="1:7">
      <c r="A1" s="13" t="s">
        <v>433</v>
      </c>
    </row>
    <row r="2" spans="1:7" ht="38.25" customHeight="1">
      <c r="A2" s="1392" t="s">
        <v>404</v>
      </c>
      <c r="B2" s="1392"/>
      <c r="C2" s="1392"/>
      <c r="D2" s="1392"/>
      <c r="E2" s="1392"/>
      <c r="F2" s="1392"/>
      <c r="G2" s="1392"/>
    </row>
    <row r="3" spans="1:7">
      <c r="C3" s="1401"/>
      <c r="D3" s="1401"/>
      <c r="E3" s="1401"/>
      <c r="F3" s="1402"/>
      <c r="G3" s="1402"/>
    </row>
    <row r="4" spans="1:7" ht="21" customHeight="1" thickBot="1">
      <c r="E4" s="1403" t="s">
        <v>2409</v>
      </c>
      <c r="F4" s="1403"/>
      <c r="G4" s="1403"/>
    </row>
    <row r="5" spans="1:7" s="189" customFormat="1" ht="29.25" customHeight="1" thickBot="1">
      <c r="A5" s="23" t="s">
        <v>136</v>
      </c>
      <c r="B5" s="622" t="s">
        <v>420</v>
      </c>
      <c r="C5" s="622" t="s">
        <v>421</v>
      </c>
      <c r="D5" s="622" t="s">
        <v>422</v>
      </c>
      <c r="E5" s="680" t="s">
        <v>2412</v>
      </c>
      <c r="F5" s="681" t="s">
        <v>2413</v>
      </c>
      <c r="G5" s="682" t="s">
        <v>110</v>
      </c>
    </row>
    <row r="6" spans="1:7" s="66" customFormat="1" ht="23.45" customHeight="1">
      <c r="A6" s="683" t="s">
        <v>470</v>
      </c>
      <c r="B6" s="73" t="s">
        <v>323</v>
      </c>
      <c r="C6" s="73" t="s">
        <v>324</v>
      </c>
      <c r="D6" s="73" t="s">
        <v>471</v>
      </c>
      <c r="E6" s="624">
        <v>14052742</v>
      </c>
      <c r="F6" s="624">
        <v>3274973</v>
      </c>
      <c r="G6" s="74"/>
    </row>
    <row r="7" spans="1:7" s="66" customFormat="1" ht="23.45" customHeight="1">
      <c r="A7" s="684" t="s">
        <v>472</v>
      </c>
      <c r="B7" s="68" t="s">
        <v>323</v>
      </c>
      <c r="C7" s="68" t="s">
        <v>324</v>
      </c>
      <c r="D7" s="68" t="s">
        <v>473</v>
      </c>
      <c r="E7" s="69">
        <v>49135673</v>
      </c>
      <c r="F7" s="69">
        <v>70043193</v>
      </c>
      <c r="G7" s="70"/>
    </row>
    <row r="8" spans="1:7" s="66" customFormat="1" ht="23.45" customHeight="1">
      <c r="A8" s="684" t="s">
        <v>809</v>
      </c>
      <c r="B8" s="68" t="s">
        <v>810</v>
      </c>
      <c r="C8" s="68" t="s">
        <v>811</v>
      </c>
      <c r="D8" s="68" t="s">
        <v>812</v>
      </c>
      <c r="E8" s="69">
        <v>0</v>
      </c>
      <c r="F8" s="69">
        <v>14205</v>
      </c>
      <c r="G8" s="70"/>
    </row>
    <row r="9" spans="1:7" s="66" customFormat="1" ht="23.45" customHeight="1">
      <c r="A9" s="67" t="s">
        <v>474</v>
      </c>
      <c r="B9" s="68" t="s">
        <v>323</v>
      </c>
      <c r="C9" s="68" t="s">
        <v>324</v>
      </c>
      <c r="D9" s="68" t="s">
        <v>475</v>
      </c>
      <c r="E9" s="69">
        <v>46562940</v>
      </c>
      <c r="F9" s="69">
        <v>44485985</v>
      </c>
      <c r="G9" s="70"/>
    </row>
    <row r="10" spans="1:7" s="66" customFormat="1" ht="23.45" customHeight="1">
      <c r="A10" s="67" t="s">
        <v>476</v>
      </c>
      <c r="B10" s="68" t="s">
        <v>323</v>
      </c>
      <c r="C10" s="68" t="s">
        <v>324</v>
      </c>
      <c r="D10" s="68" t="s">
        <v>477</v>
      </c>
      <c r="E10" s="69">
        <v>11256804</v>
      </c>
      <c r="F10" s="69">
        <v>4036407</v>
      </c>
      <c r="G10" s="70"/>
    </row>
    <row r="11" spans="1:7" s="66" customFormat="1" ht="23.45" customHeight="1">
      <c r="A11" s="67" t="s">
        <v>140</v>
      </c>
      <c r="B11" s="68" t="s">
        <v>323</v>
      </c>
      <c r="C11" s="68" t="s">
        <v>324</v>
      </c>
      <c r="D11" s="68" t="s">
        <v>184</v>
      </c>
      <c r="E11" s="69">
        <v>2790</v>
      </c>
      <c r="F11" s="69">
        <v>2940</v>
      </c>
      <c r="G11" s="685" t="s">
        <v>1052</v>
      </c>
    </row>
    <row r="12" spans="1:7" s="66" customFormat="1" ht="23.45" customHeight="1">
      <c r="A12" s="67" t="s">
        <v>844</v>
      </c>
      <c r="B12" s="68" t="s">
        <v>323</v>
      </c>
      <c r="C12" s="68" t="s">
        <v>843</v>
      </c>
      <c r="D12" s="68" t="s">
        <v>846</v>
      </c>
      <c r="E12" s="69">
        <v>1121</v>
      </c>
      <c r="F12" s="69">
        <v>224</v>
      </c>
      <c r="G12" s="685" t="s">
        <v>861</v>
      </c>
    </row>
    <row r="13" spans="1:7" s="66" customFormat="1" ht="23.45" customHeight="1">
      <c r="A13" s="67" t="s">
        <v>845</v>
      </c>
      <c r="B13" s="68" t="s">
        <v>323</v>
      </c>
      <c r="C13" s="68" t="s">
        <v>843</v>
      </c>
      <c r="D13" s="68" t="s">
        <v>847</v>
      </c>
      <c r="E13" s="69">
        <v>11650</v>
      </c>
      <c r="F13" s="69">
        <v>5109487</v>
      </c>
      <c r="G13" s="685" t="s">
        <v>1054</v>
      </c>
    </row>
    <row r="14" spans="1:7" s="66" customFormat="1" ht="23.45" customHeight="1">
      <c r="A14" s="67" t="s">
        <v>845</v>
      </c>
      <c r="B14" s="68" t="s">
        <v>323</v>
      </c>
      <c r="C14" s="68" t="s">
        <v>843</v>
      </c>
      <c r="D14" s="68" t="s">
        <v>850</v>
      </c>
      <c r="E14" s="69">
        <v>1682</v>
      </c>
      <c r="F14" s="69">
        <v>0</v>
      </c>
      <c r="G14" s="685" t="s">
        <v>862</v>
      </c>
    </row>
    <row r="15" spans="1:7" s="66" customFormat="1" ht="23.45" customHeight="1">
      <c r="A15" s="67" t="s">
        <v>845</v>
      </c>
      <c r="B15" s="68" t="s">
        <v>323</v>
      </c>
      <c r="C15" s="68" t="s">
        <v>843</v>
      </c>
      <c r="D15" s="68" t="s">
        <v>851</v>
      </c>
      <c r="E15" s="69">
        <v>544705</v>
      </c>
      <c r="F15" s="69">
        <v>0</v>
      </c>
      <c r="G15" s="686" t="s">
        <v>2418</v>
      </c>
    </row>
    <row r="16" spans="1:7" s="66" customFormat="1" ht="23.45" customHeight="1">
      <c r="A16" s="67" t="s">
        <v>140</v>
      </c>
      <c r="B16" s="68" t="s">
        <v>323</v>
      </c>
      <c r="C16" s="68" t="s">
        <v>324</v>
      </c>
      <c r="D16" s="68" t="s">
        <v>852</v>
      </c>
      <c r="E16" s="69">
        <v>0</v>
      </c>
      <c r="F16" s="69">
        <v>0</v>
      </c>
      <c r="G16" s="1230" t="s">
        <v>2417</v>
      </c>
    </row>
    <row r="17" spans="1:7" s="66" customFormat="1" ht="23.45" customHeight="1">
      <c r="A17" s="67" t="s">
        <v>845</v>
      </c>
      <c r="B17" s="68" t="s">
        <v>323</v>
      </c>
      <c r="C17" s="68" t="s">
        <v>843</v>
      </c>
      <c r="D17" s="68" t="s">
        <v>853</v>
      </c>
      <c r="E17" s="69">
        <v>0</v>
      </c>
      <c r="F17" s="69">
        <v>816482</v>
      </c>
      <c r="G17" s="1230" t="s">
        <v>2416</v>
      </c>
    </row>
    <row r="18" spans="1:7" s="66" customFormat="1" ht="23.45" customHeight="1">
      <c r="A18" s="67" t="s">
        <v>140</v>
      </c>
      <c r="B18" s="68" t="s">
        <v>323</v>
      </c>
      <c r="C18" s="68" t="s">
        <v>324</v>
      </c>
      <c r="D18" s="68" t="s">
        <v>2415</v>
      </c>
      <c r="E18" s="69">
        <v>0</v>
      </c>
      <c r="F18" s="69">
        <v>369</v>
      </c>
      <c r="G18" s="685" t="s">
        <v>1053</v>
      </c>
    </row>
    <row r="19" spans="1:7" s="66" customFormat="1" ht="23.45" customHeight="1">
      <c r="A19" s="67" t="s">
        <v>140</v>
      </c>
      <c r="B19" s="68" t="s">
        <v>323</v>
      </c>
      <c r="C19" s="68" t="s">
        <v>324</v>
      </c>
      <c r="D19" s="68" t="s">
        <v>854</v>
      </c>
      <c r="E19" s="69">
        <v>2510590</v>
      </c>
      <c r="F19" s="69">
        <v>8478</v>
      </c>
      <c r="G19" s="685" t="s">
        <v>883</v>
      </c>
    </row>
    <row r="20" spans="1:7" s="66" customFormat="1" ht="23.45" customHeight="1">
      <c r="A20" s="67" t="s">
        <v>140</v>
      </c>
      <c r="B20" s="68" t="s">
        <v>323</v>
      </c>
      <c r="C20" s="68" t="s">
        <v>324</v>
      </c>
      <c r="D20" s="68" t="s">
        <v>848</v>
      </c>
      <c r="E20" s="69">
        <v>12237</v>
      </c>
      <c r="F20" s="69">
        <v>4359085</v>
      </c>
      <c r="G20" s="686" t="s">
        <v>881</v>
      </c>
    </row>
    <row r="21" spans="1:7" s="66" customFormat="1" ht="23.45" customHeight="1">
      <c r="A21" s="67" t="s">
        <v>140</v>
      </c>
      <c r="B21" s="68" t="s">
        <v>323</v>
      </c>
      <c r="C21" s="68" t="s">
        <v>324</v>
      </c>
      <c r="D21" s="68" t="s">
        <v>849</v>
      </c>
      <c r="E21" s="69">
        <v>0</v>
      </c>
      <c r="F21" s="69">
        <v>0</v>
      </c>
      <c r="G21" s="685"/>
    </row>
    <row r="22" spans="1:7" s="66" customFormat="1" ht="23.45" customHeight="1">
      <c r="A22" s="67" t="s">
        <v>140</v>
      </c>
      <c r="B22" s="68" t="s">
        <v>323</v>
      </c>
      <c r="C22" s="68" t="s">
        <v>324</v>
      </c>
      <c r="D22" s="131" t="s">
        <v>2420</v>
      </c>
      <c r="E22" s="69">
        <v>0</v>
      </c>
      <c r="F22" s="69">
        <v>4404</v>
      </c>
      <c r="G22" s="685" t="s">
        <v>2421</v>
      </c>
    </row>
    <row r="23" spans="1:7" s="66" customFormat="1" ht="23.45" customHeight="1">
      <c r="A23" s="67" t="s">
        <v>140</v>
      </c>
      <c r="B23" s="68" t="s">
        <v>323</v>
      </c>
      <c r="C23" s="68" t="s">
        <v>324</v>
      </c>
      <c r="D23" s="131" t="s">
        <v>882</v>
      </c>
      <c r="E23" s="69">
        <v>4861</v>
      </c>
      <c r="F23" s="69">
        <v>0</v>
      </c>
      <c r="G23" s="685" t="s">
        <v>2419</v>
      </c>
    </row>
    <row r="24" spans="1:7" s="66" customFormat="1" ht="23.45" customHeight="1">
      <c r="A24" s="67" t="s">
        <v>1048</v>
      </c>
      <c r="B24" s="68" t="s">
        <v>1049</v>
      </c>
      <c r="C24" s="68" t="s">
        <v>1050</v>
      </c>
      <c r="D24" s="68" t="s">
        <v>1051</v>
      </c>
      <c r="E24" s="69">
        <v>11467480</v>
      </c>
      <c r="F24" s="69">
        <v>1</v>
      </c>
      <c r="G24" s="685" t="s">
        <v>2414</v>
      </c>
    </row>
    <row r="25" spans="1:7" s="66" customFormat="1" ht="23.45" customHeight="1">
      <c r="A25" s="67" t="s">
        <v>140</v>
      </c>
      <c r="B25" s="68" t="s">
        <v>323</v>
      </c>
      <c r="C25" s="68" t="s">
        <v>324</v>
      </c>
      <c r="D25" s="68" t="s">
        <v>2422</v>
      </c>
      <c r="E25" s="69">
        <v>0</v>
      </c>
      <c r="F25" s="69">
        <v>2500034</v>
      </c>
      <c r="G25" s="685" t="s">
        <v>2423</v>
      </c>
    </row>
    <row r="26" spans="1:7" s="66" customFormat="1" ht="23.45" customHeight="1">
      <c r="A26" s="67" t="s">
        <v>140</v>
      </c>
      <c r="B26" s="68" t="s">
        <v>323</v>
      </c>
      <c r="C26" s="68" t="s">
        <v>324</v>
      </c>
      <c r="D26" s="68" t="s">
        <v>2760</v>
      </c>
      <c r="E26" s="69">
        <v>0</v>
      </c>
      <c r="F26" s="69">
        <v>0</v>
      </c>
      <c r="G26" s="685"/>
    </row>
    <row r="27" spans="1:7" s="66" customFormat="1" ht="23.45" customHeight="1">
      <c r="A27" s="67" t="s">
        <v>322</v>
      </c>
      <c r="B27" s="68" t="s">
        <v>323</v>
      </c>
      <c r="C27" s="68" t="s">
        <v>324</v>
      </c>
      <c r="D27" s="68" t="s">
        <v>325</v>
      </c>
      <c r="E27" s="69">
        <v>279</v>
      </c>
      <c r="F27" s="69">
        <v>0</v>
      </c>
      <c r="G27" s="70"/>
    </row>
    <row r="28" spans="1:7" s="66" customFormat="1" ht="23.45" customHeight="1">
      <c r="A28" s="67" t="s">
        <v>322</v>
      </c>
      <c r="B28" s="68" t="s">
        <v>321</v>
      </c>
      <c r="C28" s="68" t="s">
        <v>324</v>
      </c>
      <c r="D28" s="131" t="s">
        <v>1046</v>
      </c>
      <c r="E28" s="69">
        <v>4000000</v>
      </c>
      <c r="F28" s="69">
        <v>0</v>
      </c>
      <c r="G28" s="1231" t="s">
        <v>2425</v>
      </c>
    </row>
    <row r="29" spans="1:7" s="66" customFormat="1" ht="23.45" customHeight="1">
      <c r="A29" s="67" t="s">
        <v>322</v>
      </c>
      <c r="B29" s="68" t="s">
        <v>321</v>
      </c>
      <c r="C29" s="68" t="s">
        <v>324</v>
      </c>
      <c r="D29" s="131" t="s">
        <v>2424</v>
      </c>
      <c r="E29" s="69">
        <v>3286527</v>
      </c>
      <c r="F29" s="69">
        <v>3286527</v>
      </c>
      <c r="G29" s="70"/>
    </row>
    <row r="30" spans="1:7" s="66" customFormat="1" ht="23.45" customHeight="1" thickBot="1">
      <c r="A30" s="117" t="s">
        <v>322</v>
      </c>
      <c r="B30" s="118" t="s">
        <v>321</v>
      </c>
      <c r="C30" s="118" t="s">
        <v>324</v>
      </c>
      <c r="D30" s="118" t="s">
        <v>1047</v>
      </c>
      <c r="E30" s="687">
        <v>10430122</v>
      </c>
      <c r="F30" s="687">
        <v>10430122</v>
      </c>
      <c r="G30" s="688"/>
    </row>
    <row r="31" spans="1:7" s="66" customFormat="1" ht="23.45" customHeight="1" thickBot="1">
      <c r="A31" s="1404" t="s">
        <v>865</v>
      </c>
      <c r="B31" s="1405"/>
      <c r="C31" s="1405"/>
      <c r="D31" s="1406"/>
      <c r="E31" s="1047">
        <f>SUM(E6:E30)</f>
        <v>153282203</v>
      </c>
      <c r="F31" s="1047">
        <f>SUM(F6:F30)</f>
        <v>148372916</v>
      </c>
      <c r="G31" s="1009"/>
    </row>
    <row r="32" spans="1:7" s="66" customFormat="1" ht="23.45" customHeight="1">
      <c r="A32" s="130" t="s">
        <v>1060</v>
      </c>
      <c r="B32" s="131" t="s">
        <v>867</v>
      </c>
      <c r="C32" s="131" t="s">
        <v>868</v>
      </c>
      <c r="D32" s="131" t="s">
        <v>870</v>
      </c>
      <c r="E32" s="689">
        <v>17367850</v>
      </c>
      <c r="F32" s="689">
        <v>17821870</v>
      </c>
      <c r="G32" s="690" t="s">
        <v>1055</v>
      </c>
    </row>
    <row r="33" spans="1:7" s="66" customFormat="1" ht="23.45" customHeight="1">
      <c r="A33" s="130" t="s">
        <v>1061</v>
      </c>
      <c r="B33" s="131" t="s">
        <v>323</v>
      </c>
      <c r="C33" s="131" t="s">
        <v>324</v>
      </c>
      <c r="D33" s="131" t="s">
        <v>1056</v>
      </c>
      <c r="E33" s="689">
        <v>3116160</v>
      </c>
      <c r="F33" s="689">
        <v>3384710</v>
      </c>
      <c r="G33" s="690" t="s">
        <v>1057</v>
      </c>
    </row>
    <row r="34" spans="1:7" s="66" customFormat="1" ht="23.45" customHeight="1">
      <c r="A34" s="130" t="s">
        <v>1062</v>
      </c>
      <c r="B34" s="131" t="s">
        <v>323</v>
      </c>
      <c r="C34" s="131" t="s">
        <v>324</v>
      </c>
      <c r="D34" s="131" t="s">
        <v>1058</v>
      </c>
      <c r="E34" s="689">
        <v>2550000</v>
      </c>
      <c r="F34" s="689">
        <v>2330000</v>
      </c>
      <c r="G34" s="690" t="s">
        <v>1059</v>
      </c>
    </row>
    <row r="35" spans="1:7" s="66" customFormat="1" ht="23.45" customHeight="1">
      <c r="A35" s="67" t="s">
        <v>866</v>
      </c>
      <c r="B35" s="68" t="s">
        <v>323</v>
      </c>
      <c r="C35" s="68" t="s">
        <v>869</v>
      </c>
      <c r="D35" s="131" t="s">
        <v>871</v>
      </c>
      <c r="E35" s="69">
        <v>3802566</v>
      </c>
      <c r="F35" s="69">
        <v>4156814</v>
      </c>
      <c r="G35" s="686" t="s">
        <v>864</v>
      </c>
    </row>
    <row r="36" spans="1:7" s="66" customFormat="1" ht="23.45" customHeight="1">
      <c r="A36" s="67" t="s">
        <v>478</v>
      </c>
      <c r="B36" s="68" t="s">
        <v>478</v>
      </c>
      <c r="C36" s="68" t="s">
        <v>324</v>
      </c>
      <c r="D36" s="68" t="s">
        <v>479</v>
      </c>
      <c r="E36" s="69">
        <v>941829608</v>
      </c>
      <c r="F36" s="69">
        <v>0</v>
      </c>
      <c r="G36" s="691" t="s">
        <v>2759</v>
      </c>
    </row>
    <row r="37" spans="1:7" s="66" customFormat="1" ht="23.45" customHeight="1" thickBot="1">
      <c r="A37" s="117" t="s">
        <v>478</v>
      </c>
      <c r="B37" s="118" t="s">
        <v>478</v>
      </c>
      <c r="C37" s="118" t="s">
        <v>324</v>
      </c>
      <c r="D37" s="118" t="s">
        <v>183</v>
      </c>
      <c r="E37" s="687">
        <v>39991210</v>
      </c>
      <c r="F37" s="687">
        <v>1126867496</v>
      </c>
      <c r="G37" s="692" t="s">
        <v>1063</v>
      </c>
    </row>
    <row r="38" spans="1:7" ht="18.75" customHeight="1"/>
    <row r="39" spans="1:7" ht="18.75" customHeight="1"/>
    <row r="40" spans="1:7" ht="18.75" customHeight="1"/>
  </sheetData>
  <mergeCells count="5">
    <mergeCell ref="A2:G2"/>
    <mergeCell ref="C3:E3"/>
    <mergeCell ref="F3:G3"/>
    <mergeCell ref="E4:G4"/>
    <mergeCell ref="A31:D31"/>
  </mergeCells>
  <phoneticPr fontId="15" type="noConversion"/>
  <printOptions horizontalCentered="1"/>
  <pageMargins left="0.6692913385826772" right="0.6692913385826772" top="0.47244094488188981" bottom="0.39370078740157483" header="7.874015748031496E-2" footer="0.39370078740157483"/>
  <pageSetup paperSize="9" scale="94" fitToWidth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0"/>
  <sheetViews>
    <sheetView workbookViewId="0">
      <selection activeCell="F43" sqref="F43"/>
    </sheetView>
  </sheetViews>
  <sheetFormatPr defaultRowHeight="13.5"/>
  <cols>
    <col min="1" max="1" width="19.44140625" style="547" customWidth="1"/>
    <col min="2" max="2" width="8.88671875" style="547"/>
    <col min="3" max="3" width="9.109375" style="547" customWidth="1"/>
    <col min="4" max="4" width="14" style="547" customWidth="1"/>
    <col min="5" max="5" width="14.21875" style="547" customWidth="1"/>
    <col min="6" max="6" width="11.109375" style="547" customWidth="1"/>
    <col min="7" max="16384" width="8.88671875" style="547"/>
  </cols>
  <sheetData>
    <row r="1" spans="1:6" ht="20.100000000000001" customHeight="1">
      <c r="A1" s="542" t="s">
        <v>772</v>
      </c>
      <c r="B1" s="543"/>
      <c r="C1" s="543"/>
      <c r="D1" s="544"/>
      <c r="E1" s="545"/>
      <c r="F1" s="546"/>
    </row>
    <row r="2" spans="1:6" ht="20.100000000000001" customHeight="1">
      <c r="A2" s="542" t="s">
        <v>602</v>
      </c>
      <c r="B2" s="543"/>
      <c r="C2" s="543"/>
      <c r="D2" s="544"/>
      <c r="E2" s="545"/>
      <c r="F2" s="546"/>
    </row>
    <row r="3" spans="1:6" ht="24.75" customHeight="1">
      <c r="A3" s="1407" t="s">
        <v>2758</v>
      </c>
      <c r="B3" s="1407"/>
      <c r="C3" s="1407"/>
      <c r="D3" s="1407"/>
      <c r="E3" s="1407"/>
      <c r="F3" s="1407"/>
    </row>
    <row r="4" spans="1:6" ht="20.100000000000001" customHeight="1" thickBot="1">
      <c r="A4" s="543"/>
      <c r="B4" s="543"/>
      <c r="C4" s="543"/>
      <c r="D4" s="544"/>
      <c r="E4" s="545"/>
      <c r="F4" s="546"/>
    </row>
    <row r="5" spans="1:6" ht="27.95" customHeight="1">
      <c r="A5" s="548" t="s">
        <v>894</v>
      </c>
      <c r="B5" s="549" t="s">
        <v>603</v>
      </c>
      <c r="C5" s="549" t="s">
        <v>1131</v>
      </c>
      <c r="D5" s="550" t="s">
        <v>832</v>
      </c>
      <c r="E5" s="550" t="s">
        <v>337</v>
      </c>
      <c r="F5" s="551" t="s">
        <v>773</v>
      </c>
    </row>
    <row r="6" spans="1:6" ht="27.95" customHeight="1">
      <c r="A6" s="552" t="s">
        <v>2733</v>
      </c>
      <c r="B6" s="553">
        <v>1</v>
      </c>
      <c r="C6" s="553"/>
      <c r="D6" s="554">
        <v>1380000</v>
      </c>
      <c r="E6" s="555" t="s">
        <v>2735</v>
      </c>
      <c r="F6" s="556" t="s">
        <v>2734</v>
      </c>
    </row>
    <row r="7" spans="1:6" ht="27.95" customHeight="1">
      <c r="A7" s="552" t="s">
        <v>2736</v>
      </c>
      <c r="B7" s="553">
        <v>1</v>
      </c>
      <c r="C7" s="553"/>
      <c r="D7" s="554">
        <v>2980000</v>
      </c>
      <c r="E7" s="555" t="s">
        <v>2737</v>
      </c>
      <c r="F7" s="556" t="s">
        <v>2734</v>
      </c>
    </row>
    <row r="8" spans="1:6" ht="27.95" customHeight="1">
      <c r="A8" s="552" t="s">
        <v>2738</v>
      </c>
      <c r="B8" s="553">
        <v>1</v>
      </c>
      <c r="C8" s="553"/>
      <c r="D8" s="554">
        <v>1000000</v>
      </c>
      <c r="E8" s="555" t="s">
        <v>2739</v>
      </c>
      <c r="F8" s="556" t="s">
        <v>604</v>
      </c>
    </row>
    <row r="9" spans="1:6" ht="27.95" customHeight="1">
      <c r="A9" s="552" t="s">
        <v>2740</v>
      </c>
      <c r="B9" s="553">
        <v>1</v>
      </c>
      <c r="C9" s="553"/>
      <c r="D9" s="554">
        <v>2000000</v>
      </c>
      <c r="E9" s="555" t="s">
        <v>2741</v>
      </c>
      <c r="F9" s="556" t="s">
        <v>604</v>
      </c>
    </row>
    <row r="10" spans="1:6" ht="27.95" customHeight="1">
      <c r="A10" s="552" t="s">
        <v>2742</v>
      </c>
      <c r="B10" s="553">
        <v>4</v>
      </c>
      <c r="C10" s="553"/>
      <c r="D10" s="554">
        <v>800000</v>
      </c>
      <c r="E10" s="555" t="s">
        <v>2743</v>
      </c>
      <c r="F10" s="556" t="s">
        <v>604</v>
      </c>
    </row>
    <row r="11" spans="1:6" ht="27.95" customHeight="1">
      <c r="A11" s="552" t="s">
        <v>2744</v>
      </c>
      <c r="B11" s="553">
        <v>2</v>
      </c>
      <c r="C11" s="553"/>
      <c r="D11" s="554">
        <v>1698000</v>
      </c>
      <c r="E11" s="555" t="s">
        <v>2745</v>
      </c>
      <c r="F11" s="556" t="s">
        <v>604</v>
      </c>
    </row>
    <row r="12" spans="1:6" ht="27.95" customHeight="1">
      <c r="A12" s="552" t="s">
        <v>2746</v>
      </c>
      <c r="B12" s="553">
        <v>2</v>
      </c>
      <c r="C12" s="557"/>
      <c r="D12" s="554">
        <v>1460000</v>
      </c>
      <c r="E12" s="555" t="s">
        <v>2747</v>
      </c>
      <c r="F12" s="556" t="s">
        <v>604</v>
      </c>
    </row>
    <row r="13" spans="1:6" ht="27.95" customHeight="1">
      <c r="A13" s="552" t="s">
        <v>2748</v>
      </c>
      <c r="B13" s="553">
        <v>4</v>
      </c>
      <c r="C13" s="557"/>
      <c r="D13" s="554">
        <v>2200000</v>
      </c>
      <c r="E13" s="555" t="s">
        <v>2749</v>
      </c>
      <c r="F13" s="558" t="s">
        <v>604</v>
      </c>
    </row>
    <row r="14" spans="1:6" ht="27.95" customHeight="1">
      <c r="A14" s="552" t="s">
        <v>2750</v>
      </c>
      <c r="B14" s="553">
        <v>1</v>
      </c>
      <c r="C14" s="557"/>
      <c r="D14" s="554">
        <v>1200000</v>
      </c>
      <c r="E14" s="555" t="s">
        <v>2751</v>
      </c>
      <c r="F14" s="556" t="s">
        <v>604</v>
      </c>
    </row>
    <row r="15" spans="1:6" ht="27.95" customHeight="1">
      <c r="A15" s="552" t="s">
        <v>2752</v>
      </c>
      <c r="B15" s="553">
        <v>1</v>
      </c>
      <c r="C15" s="557"/>
      <c r="D15" s="554">
        <v>788000</v>
      </c>
      <c r="E15" s="555" t="s">
        <v>2753</v>
      </c>
      <c r="F15" s="556" t="s">
        <v>604</v>
      </c>
    </row>
    <row r="16" spans="1:6" ht="27.95" customHeight="1">
      <c r="A16" s="552" t="s">
        <v>2754</v>
      </c>
      <c r="B16" s="553">
        <v>1</v>
      </c>
      <c r="C16" s="557"/>
      <c r="D16" s="554">
        <v>32840000</v>
      </c>
      <c r="E16" s="555" t="s">
        <v>2755</v>
      </c>
      <c r="F16" s="556" t="s">
        <v>1132</v>
      </c>
    </row>
    <row r="17" spans="1:6" ht="27.95" customHeight="1">
      <c r="A17" s="552" t="s">
        <v>2756</v>
      </c>
      <c r="B17" s="553">
        <v>1</v>
      </c>
      <c r="C17" s="557"/>
      <c r="D17" s="554">
        <v>698000</v>
      </c>
      <c r="E17" s="555" t="s">
        <v>2757</v>
      </c>
      <c r="F17" s="556" t="s">
        <v>604</v>
      </c>
    </row>
    <row r="18" spans="1:6" ht="27.95" customHeight="1" thickBot="1">
      <c r="A18" s="559" t="s">
        <v>114</v>
      </c>
      <c r="B18" s="560">
        <f>SUM(B6:B17)</f>
        <v>20</v>
      </c>
      <c r="C18" s="560"/>
      <c r="D18" s="561">
        <f>SUM(D6:D17)</f>
        <v>49044000</v>
      </c>
      <c r="E18" s="562"/>
      <c r="F18" s="563"/>
    </row>
    <row r="19" spans="1:6" ht="20.100000000000001" customHeight="1" thickTop="1"/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</sheetData>
  <mergeCells count="1">
    <mergeCell ref="A3:F3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7"/>
  <sheetViews>
    <sheetView workbookViewId="0">
      <selection activeCell="F43" sqref="F43"/>
    </sheetView>
  </sheetViews>
  <sheetFormatPr defaultColWidth="8.88671875" defaultRowHeight="13.5"/>
  <cols>
    <col min="1" max="1" width="15.21875" style="2" customWidth="1"/>
    <col min="2" max="2" width="13.33203125" style="2" customWidth="1"/>
    <col min="3" max="3" width="14.44140625" style="693" customWidth="1"/>
    <col min="4" max="4" width="26.6640625" style="2" customWidth="1"/>
    <col min="5" max="5" width="6.77734375" style="3" customWidth="1"/>
  </cols>
  <sheetData>
    <row r="1" spans="1:6">
      <c r="A1" s="13" t="s">
        <v>435</v>
      </c>
    </row>
    <row r="2" spans="1:6" ht="58.5" customHeight="1">
      <c r="A2" s="1392" t="s">
        <v>434</v>
      </c>
      <c r="B2" s="1392"/>
      <c r="C2" s="1408"/>
      <c r="D2" s="1392"/>
      <c r="E2" s="1392"/>
    </row>
    <row r="3" spans="1:6" ht="14.25" thickBot="1">
      <c r="D3" s="1402"/>
      <c r="E3" s="1402"/>
    </row>
    <row r="4" spans="1:6" s="1" customFormat="1" ht="31.5" customHeight="1">
      <c r="A4" s="694" t="s">
        <v>425</v>
      </c>
      <c r="B4" s="695" t="s">
        <v>134</v>
      </c>
      <c r="C4" s="696" t="s">
        <v>4</v>
      </c>
      <c r="D4" s="695" t="s">
        <v>343</v>
      </c>
      <c r="E4" s="697" t="s">
        <v>110</v>
      </c>
    </row>
    <row r="5" spans="1:6" s="66" customFormat="1" ht="20.100000000000001" customHeight="1">
      <c r="A5" s="72" t="s">
        <v>532</v>
      </c>
      <c r="B5" s="123" t="s">
        <v>326</v>
      </c>
      <c r="C5" s="75">
        <v>42000</v>
      </c>
      <c r="D5" s="123" t="s">
        <v>327</v>
      </c>
      <c r="E5" s="578"/>
    </row>
    <row r="6" spans="1:6" s="66" customFormat="1" ht="20.100000000000001" customHeight="1">
      <c r="A6" s="72"/>
      <c r="B6" s="123" t="s">
        <v>330</v>
      </c>
      <c r="C6" s="75">
        <v>500000</v>
      </c>
      <c r="D6" s="123" t="s">
        <v>888</v>
      </c>
      <c r="E6" s="578"/>
    </row>
    <row r="7" spans="1:6" s="66" customFormat="1" ht="20.100000000000001" customHeight="1">
      <c r="A7" s="72"/>
      <c r="B7" s="123" t="s">
        <v>331</v>
      </c>
      <c r="C7" s="75">
        <v>815000</v>
      </c>
      <c r="D7" s="123" t="s">
        <v>1064</v>
      </c>
      <c r="E7" s="578"/>
    </row>
    <row r="8" spans="1:6" s="66" customFormat="1" ht="20.100000000000001" customHeight="1">
      <c r="A8" s="72"/>
      <c r="B8" s="698" t="s">
        <v>7</v>
      </c>
      <c r="C8" s="699">
        <f>SUM(C5:C7)</f>
        <v>1357000</v>
      </c>
      <c r="D8" s="698"/>
      <c r="E8" s="700"/>
    </row>
    <row r="9" spans="1:6" s="66" customFormat="1" ht="20.100000000000001" customHeight="1">
      <c r="A9" s="701" t="s">
        <v>529</v>
      </c>
      <c r="B9" s="77" t="s">
        <v>2427</v>
      </c>
      <c r="C9" s="702">
        <f>54077860+500</f>
        <v>54078360</v>
      </c>
      <c r="D9" s="77" t="s">
        <v>2430</v>
      </c>
      <c r="E9" s="190"/>
    </row>
    <row r="10" spans="1:6" s="66" customFormat="1" ht="20.100000000000001" customHeight="1">
      <c r="A10" s="703"/>
      <c r="B10" s="131" t="s">
        <v>2428</v>
      </c>
      <c r="C10" s="704">
        <v>3181500</v>
      </c>
      <c r="D10" s="131" t="s">
        <v>2428</v>
      </c>
      <c r="E10" s="190"/>
      <c r="F10" s="705"/>
    </row>
    <row r="11" spans="1:6" s="66" customFormat="1" ht="20.100000000000001" customHeight="1">
      <c r="A11" s="706"/>
      <c r="B11" s="707" t="s">
        <v>7</v>
      </c>
      <c r="C11" s="708">
        <f>SUM(C9:C10)</f>
        <v>57259860</v>
      </c>
      <c r="D11" s="709"/>
      <c r="E11" s="700"/>
    </row>
    <row r="12" spans="1:6" s="66" customFormat="1" ht="20.100000000000001" customHeight="1">
      <c r="A12" s="76" t="s">
        <v>530</v>
      </c>
      <c r="B12" s="68" t="s">
        <v>328</v>
      </c>
      <c r="C12" s="69">
        <v>19564000</v>
      </c>
      <c r="D12" s="68" t="s">
        <v>329</v>
      </c>
      <c r="E12" s="391"/>
    </row>
    <row r="13" spans="1:6" s="66" customFormat="1" ht="20.100000000000001" customHeight="1">
      <c r="A13" s="72"/>
      <c r="B13" s="707" t="s">
        <v>7</v>
      </c>
      <c r="C13" s="710">
        <f>SUM(C12:C12)</f>
        <v>19564000</v>
      </c>
      <c r="D13" s="707"/>
      <c r="E13" s="711"/>
    </row>
    <row r="14" spans="1:6" s="66" customFormat="1" ht="20.100000000000001" customHeight="1">
      <c r="A14" s="76" t="s">
        <v>12</v>
      </c>
      <c r="B14" s="77" t="s">
        <v>2426</v>
      </c>
      <c r="C14" s="71">
        <v>1354700</v>
      </c>
      <c r="D14" s="77" t="s">
        <v>2429</v>
      </c>
      <c r="E14" s="391"/>
    </row>
    <row r="15" spans="1:6" s="66" customFormat="1" ht="20.100000000000001" customHeight="1">
      <c r="A15" s="72"/>
      <c r="B15" s="123" t="s">
        <v>785</v>
      </c>
      <c r="C15" s="75">
        <v>174000</v>
      </c>
      <c r="D15" s="123" t="s">
        <v>531</v>
      </c>
      <c r="E15" s="712"/>
    </row>
    <row r="16" spans="1:6" s="66" customFormat="1" ht="20.100000000000001" customHeight="1" thickBot="1">
      <c r="A16" s="72"/>
      <c r="B16" s="713" t="s">
        <v>7</v>
      </c>
      <c r="C16" s="714">
        <f>SUM(C14:C15)</f>
        <v>1528700</v>
      </c>
      <c r="D16" s="713"/>
      <c r="E16" s="715"/>
    </row>
    <row r="17" spans="1:5" s="66" customFormat="1" ht="24.95" customHeight="1" thickTop="1" thickBot="1">
      <c r="A17" s="716"/>
      <c r="B17" s="717" t="s">
        <v>114</v>
      </c>
      <c r="C17" s="78">
        <f>C8+C11+C13+C16</f>
        <v>79709560</v>
      </c>
      <c r="D17" s="717"/>
      <c r="E17" s="79"/>
    </row>
  </sheetData>
  <autoFilter ref="A4:E12" xr:uid="{00000000-0009-0000-0000-00000C000000}"/>
  <mergeCells count="2">
    <mergeCell ref="A2:E2"/>
    <mergeCell ref="D3:E3"/>
  </mergeCells>
  <phoneticPr fontId="15" type="noConversion"/>
  <printOptions horizontalCentered="1"/>
  <pageMargins left="0.6692913385826772" right="0.6692913385826772" top="0.47244094488188981" bottom="0.39370078740157483" header="0" footer="0.39370078740157483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5"/>
  <sheetViews>
    <sheetView topLeftCell="A4" workbookViewId="0">
      <selection activeCell="F43" sqref="F43"/>
    </sheetView>
  </sheetViews>
  <sheetFormatPr defaultColWidth="8.88671875" defaultRowHeight="13.5"/>
  <cols>
    <col min="1" max="1" width="7.109375" style="2" customWidth="1"/>
    <col min="2" max="2" width="11" style="2" customWidth="1"/>
    <col min="3" max="3" width="29.33203125" style="2" customWidth="1"/>
    <col min="4" max="4" width="13.44140625" style="16" customWidth="1"/>
    <col min="5" max="5" width="7.77734375" style="2" customWidth="1"/>
    <col min="6" max="6" width="8" style="3" customWidth="1"/>
  </cols>
  <sheetData>
    <row r="1" spans="1:6">
      <c r="A1" s="13" t="s">
        <v>332</v>
      </c>
    </row>
    <row r="2" spans="1:6" ht="56.25" customHeight="1">
      <c r="A2" s="1392" t="s">
        <v>341</v>
      </c>
      <c r="B2" s="1392"/>
      <c r="C2" s="1392"/>
      <c r="D2" s="1392"/>
      <c r="E2" s="1392"/>
      <c r="F2" s="1392"/>
    </row>
    <row r="3" spans="1:6" ht="14.25" thickBot="1">
      <c r="E3" s="1409"/>
      <c r="F3" s="1409"/>
    </row>
    <row r="4" spans="1:6" s="189" customFormat="1" ht="30.75" customHeight="1" thickBot="1">
      <c r="A4" s="17" t="s">
        <v>333</v>
      </c>
      <c r="B4" s="18" t="s">
        <v>334</v>
      </c>
      <c r="C4" s="18" t="s">
        <v>335</v>
      </c>
      <c r="D4" s="718" t="s">
        <v>4</v>
      </c>
      <c r="E4" s="18" t="s">
        <v>336</v>
      </c>
      <c r="F4" s="19" t="s">
        <v>337</v>
      </c>
    </row>
    <row r="5" spans="1:6" s="66" customFormat="1" ht="24.95" customHeight="1">
      <c r="A5" s="719">
        <v>44215</v>
      </c>
      <c r="B5" s="73" t="s">
        <v>16</v>
      </c>
      <c r="C5" s="80" t="s">
        <v>786</v>
      </c>
      <c r="D5" s="624">
        <v>342000000</v>
      </c>
      <c r="E5" s="1410" t="s">
        <v>338</v>
      </c>
      <c r="F5" s="1413"/>
    </row>
    <row r="6" spans="1:6" s="66" customFormat="1" ht="24.95" customHeight="1">
      <c r="A6" s="720">
        <v>44299</v>
      </c>
      <c r="B6" s="68" t="s">
        <v>16</v>
      </c>
      <c r="C6" s="721" t="s">
        <v>787</v>
      </c>
      <c r="D6" s="69">
        <v>290560000</v>
      </c>
      <c r="E6" s="1411"/>
      <c r="F6" s="1414"/>
    </row>
    <row r="7" spans="1:6" s="66" customFormat="1" ht="24.95" customHeight="1">
      <c r="A7" s="720">
        <v>44375</v>
      </c>
      <c r="B7" s="68" t="s">
        <v>16</v>
      </c>
      <c r="C7" s="721" t="s">
        <v>788</v>
      </c>
      <c r="D7" s="69">
        <v>337334000</v>
      </c>
      <c r="E7" s="1411"/>
      <c r="F7" s="1414"/>
    </row>
    <row r="8" spans="1:6" s="66" customFormat="1" ht="24.95" customHeight="1" thickBot="1">
      <c r="A8" s="720">
        <v>44494</v>
      </c>
      <c r="B8" s="68" t="s">
        <v>16</v>
      </c>
      <c r="C8" s="721" t="s">
        <v>789</v>
      </c>
      <c r="D8" s="69">
        <v>280106000</v>
      </c>
      <c r="E8" s="1411"/>
      <c r="F8" s="1414"/>
    </row>
    <row r="9" spans="1:6" s="66" customFormat="1" ht="24.95" customHeight="1" thickTop="1" thickBot="1">
      <c r="A9" s="1416" t="s">
        <v>339</v>
      </c>
      <c r="B9" s="1417"/>
      <c r="C9" s="1418"/>
      <c r="D9" s="722">
        <f>SUM(D5:D8)</f>
        <v>1250000000</v>
      </c>
      <c r="E9" s="1411"/>
      <c r="F9" s="1414"/>
    </row>
    <row r="10" spans="1:6" s="66" customFormat="1" ht="24.95" customHeight="1" thickTop="1">
      <c r="A10" s="719">
        <v>44215</v>
      </c>
      <c r="B10" s="723" t="s">
        <v>16</v>
      </c>
      <c r="C10" s="723" t="s">
        <v>790</v>
      </c>
      <c r="D10" s="724">
        <v>67600000</v>
      </c>
      <c r="E10" s="1411"/>
      <c r="F10" s="1414"/>
    </row>
    <row r="11" spans="1:6" s="66" customFormat="1" ht="24.95" customHeight="1">
      <c r="A11" s="720">
        <v>44299</v>
      </c>
      <c r="B11" s="725" t="s">
        <v>16</v>
      </c>
      <c r="C11" s="725" t="s">
        <v>791</v>
      </c>
      <c r="D11" s="69">
        <v>36822000</v>
      </c>
      <c r="E11" s="1411"/>
      <c r="F11" s="1414"/>
    </row>
    <row r="12" spans="1:6" s="66" customFormat="1" ht="24.95" customHeight="1">
      <c r="A12" s="720">
        <v>44375</v>
      </c>
      <c r="B12" s="725" t="s">
        <v>16</v>
      </c>
      <c r="C12" s="725" t="s">
        <v>792</v>
      </c>
      <c r="D12" s="69">
        <v>46198000</v>
      </c>
      <c r="E12" s="1411"/>
      <c r="F12" s="1414"/>
    </row>
    <row r="13" spans="1:6" s="66" customFormat="1" ht="24.95" customHeight="1" thickBot="1">
      <c r="A13" s="720">
        <v>44494</v>
      </c>
      <c r="B13" s="725" t="s">
        <v>16</v>
      </c>
      <c r="C13" s="725" t="s">
        <v>884</v>
      </c>
      <c r="D13" s="69">
        <v>10891000</v>
      </c>
      <c r="E13" s="1411"/>
      <c r="F13" s="1414"/>
    </row>
    <row r="14" spans="1:6" s="66" customFormat="1" ht="24.95" customHeight="1" thickTop="1" thickBot="1">
      <c r="A14" s="1416" t="s">
        <v>339</v>
      </c>
      <c r="B14" s="1417"/>
      <c r="C14" s="1418"/>
      <c r="D14" s="722">
        <f>SUM(D10:D13)</f>
        <v>161511000</v>
      </c>
      <c r="E14" s="1411"/>
      <c r="F14" s="1414"/>
    </row>
    <row r="15" spans="1:6" s="66" customFormat="1" ht="24.95" customHeight="1" thickTop="1">
      <c r="A15" s="719">
        <v>44215</v>
      </c>
      <c r="B15" s="131" t="s">
        <v>659</v>
      </c>
      <c r="C15" s="80" t="s">
        <v>793</v>
      </c>
      <c r="D15" s="689">
        <v>42400000</v>
      </c>
      <c r="E15" s="1411"/>
      <c r="F15" s="1414"/>
    </row>
    <row r="16" spans="1:6" s="66" customFormat="1" ht="24.95" customHeight="1">
      <c r="A16" s="720">
        <v>44299</v>
      </c>
      <c r="B16" s="131" t="s">
        <v>659</v>
      </c>
      <c r="C16" s="721" t="s">
        <v>794</v>
      </c>
      <c r="D16" s="69">
        <v>42618000</v>
      </c>
      <c r="E16" s="1411"/>
      <c r="F16" s="1414"/>
    </row>
    <row r="17" spans="1:6" s="66" customFormat="1" ht="24.95" customHeight="1">
      <c r="A17" s="720">
        <v>44375</v>
      </c>
      <c r="B17" s="131" t="s">
        <v>16</v>
      </c>
      <c r="C17" s="721" t="s">
        <v>795</v>
      </c>
      <c r="D17" s="69">
        <v>36468000</v>
      </c>
      <c r="E17" s="1411"/>
      <c r="F17" s="1414"/>
    </row>
    <row r="18" spans="1:6" s="66" customFormat="1" ht="24.95" customHeight="1" thickBot="1">
      <c r="A18" s="720">
        <v>44494</v>
      </c>
      <c r="B18" s="131" t="s">
        <v>659</v>
      </c>
      <c r="C18" s="721" t="s">
        <v>2432</v>
      </c>
      <c r="D18" s="69">
        <v>25268000</v>
      </c>
      <c r="E18" s="1411"/>
      <c r="F18" s="1414"/>
    </row>
    <row r="19" spans="1:6" s="66" customFormat="1" ht="24.95" customHeight="1" thickTop="1" thickBot="1">
      <c r="A19" s="1416" t="s">
        <v>339</v>
      </c>
      <c r="B19" s="1417"/>
      <c r="C19" s="1418"/>
      <c r="D19" s="722">
        <f>SUM(D15:D18)</f>
        <v>146754000</v>
      </c>
      <c r="E19" s="1411"/>
      <c r="F19" s="1414"/>
    </row>
    <row r="20" spans="1:6" s="66" customFormat="1" ht="33" customHeight="1" thickTop="1" thickBot="1">
      <c r="A20" s="726">
        <v>44580</v>
      </c>
      <c r="B20" s="723" t="s">
        <v>660</v>
      </c>
      <c r="C20" s="727" t="s">
        <v>2431</v>
      </c>
      <c r="D20" s="724">
        <v>20000000</v>
      </c>
      <c r="E20" s="1411"/>
      <c r="F20" s="1414"/>
    </row>
    <row r="21" spans="1:6" s="66" customFormat="1" ht="24.95" customHeight="1" thickTop="1" thickBot="1">
      <c r="A21" s="1416" t="s">
        <v>339</v>
      </c>
      <c r="B21" s="1417"/>
      <c r="C21" s="1418"/>
      <c r="D21" s="722">
        <f>SUM(D20:D20)</f>
        <v>20000000</v>
      </c>
      <c r="E21" s="1411"/>
      <c r="F21" s="1414"/>
    </row>
    <row r="22" spans="1:6" s="66" customFormat="1" ht="24.95" customHeight="1" thickTop="1" thickBot="1">
      <c r="A22" s="1419" t="s">
        <v>340</v>
      </c>
      <c r="B22" s="1420"/>
      <c r="C22" s="1421"/>
      <c r="D22" s="728">
        <f>D9+D14+D19+D21</f>
        <v>1578265000</v>
      </c>
      <c r="E22" s="1412"/>
      <c r="F22" s="1415"/>
    </row>
    <row r="23" spans="1:6" ht="18.75" customHeight="1"/>
    <row r="24" spans="1:6" ht="18.75" customHeight="1"/>
    <row r="25" spans="1:6" ht="18.75" customHeight="1"/>
  </sheetData>
  <mergeCells count="9">
    <mergeCell ref="A2:F2"/>
    <mergeCell ref="E3:F3"/>
    <mergeCell ref="E5:E22"/>
    <mergeCell ref="F5:F22"/>
    <mergeCell ref="A9:C9"/>
    <mergeCell ref="A19:C19"/>
    <mergeCell ref="A22:C22"/>
    <mergeCell ref="A14:C14"/>
    <mergeCell ref="A21:C21"/>
  </mergeCells>
  <phoneticPr fontId="15" type="noConversion"/>
  <pageMargins left="0.6692913385826772" right="0.6692913385826772" top="0.47244094488188981" bottom="0.39370078740157483" header="0" footer="0.39370078740157483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130"/>
  <sheetViews>
    <sheetView zoomScale="115" zoomScaleNormal="115" workbookViewId="0">
      <pane ySplit="10" topLeftCell="A11" activePane="bottomLeft" state="frozen"/>
      <selection activeCell="R273" sqref="R273"/>
      <selection pane="bottomLeft" activeCell="I25" sqref="I25"/>
    </sheetView>
  </sheetViews>
  <sheetFormatPr defaultRowHeight="13.5"/>
  <cols>
    <col min="1" max="1" width="3.21875" style="599" customWidth="1"/>
    <col min="2" max="2" width="7.44140625" style="599" customWidth="1"/>
    <col min="3" max="3" width="9" style="599" customWidth="1"/>
    <col min="4" max="4" width="6.6640625" style="599" customWidth="1"/>
    <col min="5" max="5" width="8.44140625" style="599" customWidth="1"/>
    <col min="6" max="6" width="4" style="599" customWidth="1"/>
    <col min="7" max="8" width="4.6640625" style="599" customWidth="1"/>
    <col min="9" max="9" width="11.44140625" style="599" customWidth="1"/>
    <col min="10" max="10" width="6.109375" style="599" customWidth="1"/>
    <col min="11" max="11" width="10" style="599" customWidth="1"/>
    <col min="12" max="12" width="2.6640625" style="599" customWidth="1"/>
    <col min="13" max="254" width="8.88671875" style="599"/>
    <col min="255" max="255" width="3.5546875" style="599" customWidth="1"/>
    <col min="256" max="256" width="8.77734375" style="599" bestFit="1" customWidth="1"/>
    <col min="257" max="257" width="10.77734375" style="599" bestFit="1" customWidth="1"/>
    <col min="258" max="258" width="7.6640625" style="599" customWidth="1"/>
    <col min="259" max="259" width="8.88671875" style="599" customWidth="1"/>
    <col min="260" max="260" width="4" style="599" bestFit="1" customWidth="1"/>
    <col min="261" max="262" width="4.6640625" style="599" bestFit="1" customWidth="1"/>
    <col min="263" max="263" width="12.88671875" style="599" customWidth="1"/>
    <col min="264" max="264" width="6.6640625" style="599" bestFit="1" customWidth="1"/>
    <col min="265" max="265" width="10" style="599" bestFit="1" customWidth="1"/>
    <col min="266" max="266" width="3.77734375" style="599" customWidth="1"/>
    <col min="267" max="510" width="8.88671875" style="599"/>
    <col min="511" max="511" width="3.5546875" style="599" customWidth="1"/>
    <col min="512" max="512" width="8.77734375" style="599" bestFit="1" customWidth="1"/>
    <col min="513" max="513" width="10.77734375" style="599" bestFit="1" customWidth="1"/>
    <col min="514" max="514" width="7.6640625" style="599" customWidth="1"/>
    <col min="515" max="515" width="8.88671875" style="599" customWidth="1"/>
    <col min="516" max="516" width="4" style="599" bestFit="1" customWidth="1"/>
    <col min="517" max="518" width="4.6640625" style="599" bestFit="1" customWidth="1"/>
    <col min="519" max="519" width="12.88671875" style="599" customWidth="1"/>
    <col min="520" max="520" width="6.6640625" style="599" bestFit="1" customWidth="1"/>
    <col min="521" max="521" width="10" style="599" bestFit="1" customWidth="1"/>
    <col min="522" max="522" width="3.77734375" style="599" customWidth="1"/>
    <col min="523" max="766" width="8.88671875" style="599"/>
    <col min="767" max="767" width="3.5546875" style="599" customWidth="1"/>
    <col min="768" max="768" width="8.77734375" style="599" bestFit="1" customWidth="1"/>
    <col min="769" max="769" width="10.77734375" style="599" bestFit="1" customWidth="1"/>
    <col min="770" max="770" width="7.6640625" style="599" customWidth="1"/>
    <col min="771" max="771" width="8.88671875" style="599" customWidth="1"/>
    <col min="772" max="772" width="4" style="599" bestFit="1" customWidth="1"/>
    <col min="773" max="774" width="4.6640625" style="599" bestFit="1" customWidth="1"/>
    <col min="775" max="775" width="12.88671875" style="599" customWidth="1"/>
    <col min="776" max="776" width="6.6640625" style="599" bestFit="1" customWidth="1"/>
    <col min="777" max="777" width="10" style="599" bestFit="1" customWidth="1"/>
    <col min="778" max="778" width="3.77734375" style="599" customWidth="1"/>
    <col min="779" max="1022" width="8.88671875" style="599"/>
    <col min="1023" max="1023" width="3.5546875" style="599" customWidth="1"/>
    <col min="1024" max="1024" width="8.77734375" style="599" bestFit="1" customWidth="1"/>
    <col min="1025" max="1025" width="10.77734375" style="599" bestFit="1" customWidth="1"/>
    <col min="1026" max="1026" width="7.6640625" style="599" customWidth="1"/>
    <col min="1027" max="1027" width="8.88671875" style="599" customWidth="1"/>
    <col min="1028" max="1028" width="4" style="599" bestFit="1" customWidth="1"/>
    <col min="1029" max="1030" width="4.6640625" style="599" bestFit="1" customWidth="1"/>
    <col min="1031" max="1031" width="12.88671875" style="599" customWidth="1"/>
    <col min="1032" max="1032" width="6.6640625" style="599" bestFit="1" customWidth="1"/>
    <col min="1033" max="1033" width="10" style="599" bestFit="1" customWidth="1"/>
    <col min="1034" max="1034" width="3.77734375" style="599" customWidth="1"/>
    <col min="1035" max="1278" width="8.88671875" style="599"/>
    <col min="1279" max="1279" width="3.5546875" style="599" customWidth="1"/>
    <col min="1280" max="1280" width="8.77734375" style="599" bestFit="1" customWidth="1"/>
    <col min="1281" max="1281" width="10.77734375" style="599" bestFit="1" customWidth="1"/>
    <col min="1282" max="1282" width="7.6640625" style="599" customWidth="1"/>
    <col min="1283" max="1283" width="8.88671875" style="599" customWidth="1"/>
    <col min="1284" max="1284" width="4" style="599" bestFit="1" customWidth="1"/>
    <col min="1285" max="1286" width="4.6640625" style="599" bestFit="1" customWidth="1"/>
    <col min="1287" max="1287" width="12.88671875" style="599" customWidth="1"/>
    <col min="1288" max="1288" width="6.6640625" style="599" bestFit="1" customWidth="1"/>
    <col min="1289" max="1289" width="10" style="599" bestFit="1" customWidth="1"/>
    <col min="1290" max="1290" width="3.77734375" style="599" customWidth="1"/>
    <col min="1291" max="1534" width="8.88671875" style="599"/>
    <col min="1535" max="1535" width="3.5546875" style="599" customWidth="1"/>
    <col min="1536" max="1536" width="8.77734375" style="599" bestFit="1" customWidth="1"/>
    <col min="1537" max="1537" width="10.77734375" style="599" bestFit="1" customWidth="1"/>
    <col min="1538" max="1538" width="7.6640625" style="599" customWidth="1"/>
    <col min="1539" max="1539" width="8.88671875" style="599" customWidth="1"/>
    <col min="1540" max="1540" width="4" style="599" bestFit="1" customWidth="1"/>
    <col min="1541" max="1542" width="4.6640625" style="599" bestFit="1" customWidth="1"/>
    <col min="1543" max="1543" width="12.88671875" style="599" customWidth="1"/>
    <col min="1544" max="1544" width="6.6640625" style="599" bestFit="1" customWidth="1"/>
    <col min="1545" max="1545" width="10" style="599" bestFit="1" customWidth="1"/>
    <col min="1546" max="1546" width="3.77734375" style="599" customWidth="1"/>
    <col min="1547" max="1790" width="8.88671875" style="599"/>
    <col min="1791" max="1791" width="3.5546875" style="599" customWidth="1"/>
    <col min="1792" max="1792" width="8.77734375" style="599" bestFit="1" customWidth="1"/>
    <col min="1793" max="1793" width="10.77734375" style="599" bestFit="1" customWidth="1"/>
    <col min="1794" max="1794" width="7.6640625" style="599" customWidth="1"/>
    <col min="1795" max="1795" width="8.88671875" style="599" customWidth="1"/>
    <col min="1796" max="1796" width="4" style="599" bestFit="1" customWidth="1"/>
    <col min="1797" max="1798" width="4.6640625" style="599" bestFit="1" customWidth="1"/>
    <col min="1799" max="1799" width="12.88671875" style="599" customWidth="1"/>
    <col min="1800" max="1800" width="6.6640625" style="599" bestFit="1" customWidth="1"/>
    <col min="1801" max="1801" width="10" style="599" bestFit="1" customWidth="1"/>
    <col min="1802" max="1802" width="3.77734375" style="599" customWidth="1"/>
    <col min="1803" max="2046" width="8.88671875" style="599"/>
    <col min="2047" max="2047" width="3.5546875" style="599" customWidth="1"/>
    <col min="2048" max="2048" width="8.77734375" style="599" bestFit="1" customWidth="1"/>
    <col min="2049" max="2049" width="10.77734375" style="599" bestFit="1" customWidth="1"/>
    <col min="2050" max="2050" width="7.6640625" style="599" customWidth="1"/>
    <col min="2051" max="2051" width="8.88671875" style="599" customWidth="1"/>
    <col min="2052" max="2052" width="4" style="599" bestFit="1" customWidth="1"/>
    <col min="2053" max="2054" width="4.6640625" style="599" bestFit="1" customWidth="1"/>
    <col min="2055" max="2055" width="12.88671875" style="599" customWidth="1"/>
    <col min="2056" max="2056" width="6.6640625" style="599" bestFit="1" customWidth="1"/>
    <col min="2057" max="2057" width="10" style="599" bestFit="1" customWidth="1"/>
    <col min="2058" max="2058" width="3.77734375" style="599" customWidth="1"/>
    <col min="2059" max="2302" width="8.88671875" style="599"/>
    <col min="2303" max="2303" width="3.5546875" style="599" customWidth="1"/>
    <col min="2304" max="2304" width="8.77734375" style="599" bestFit="1" customWidth="1"/>
    <col min="2305" max="2305" width="10.77734375" style="599" bestFit="1" customWidth="1"/>
    <col min="2306" max="2306" width="7.6640625" style="599" customWidth="1"/>
    <col min="2307" max="2307" width="8.88671875" style="599" customWidth="1"/>
    <col min="2308" max="2308" width="4" style="599" bestFit="1" customWidth="1"/>
    <col min="2309" max="2310" width="4.6640625" style="599" bestFit="1" customWidth="1"/>
    <col min="2311" max="2311" width="12.88671875" style="599" customWidth="1"/>
    <col min="2312" max="2312" width="6.6640625" style="599" bestFit="1" customWidth="1"/>
    <col min="2313" max="2313" width="10" style="599" bestFit="1" customWidth="1"/>
    <col min="2314" max="2314" width="3.77734375" style="599" customWidth="1"/>
    <col min="2315" max="2558" width="8.88671875" style="599"/>
    <col min="2559" max="2559" width="3.5546875" style="599" customWidth="1"/>
    <col min="2560" max="2560" width="8.77734375" style="599" bestFit="1" customWidth="1"/>
    <col min="2561" max="2561" width="10.77734375" style="599" bestFit="1" customWidth="1"/>
    <col min="2562" max="2562" width="7.6640625" style="599" customWidth="1"/>
    <col min="2563" max="2563" width="8.88671875" style="599" customWidth="1"/>
    <col min="2564" max="2564" width="4" style="599" bestFit="1" customWidth="1"/>
    <col min="2565" max="2566" width="4.6640625" style="599" bestFit="1" customWidth="1"/>
    <col min="2567" max="2567" width="12.88671875" style="599" customWidth="1"/>
    <col min="2568" max="2568" width="6.6640625" style="599" bestFit="1" customWidth="1"/>
    <col min="2569" max="2569" width="10" style="599" bestFit="1" customWidth="1"/>
    <col min="2570" max="2570" width="3.77734375" style="599" customWidth="1"/>
    <col min="2571" max="2814" width="8.88671875" style="599"/>
    <col min="2815" max="2815" width="3.5546875" style="599" customWidth="1"/>
    <col min="2816" max="2816" width="8.77734375" style="599" bestFit="1" customWidth="1"/>
    <col min="2817" max="2817" width="10.77734375" style="599" bestFit="1" customWidth="1"/>
    <col min="2818" max="2818" width="7.6640625" style="599" customWidth="1"/>
    <col min="2819" max="2819" width="8.88671875" style="599" customWidth="1"/>
    <col min="2820" max="2820" width="4" style="599" bestFit="1" customWidth="1"/>
    <col min="2821" max="2822" width="4.6640625" style="599" bestFit="1" customWidth="1"/>
    <col min="2823" max="2823" width="12.88671875" style="599" customWidth="1"/>
    <col min="2824" max="2824" width="6.6640625" style="599" bestFit="1" customWidth="1"/>
    <col min="2825" max="2825" width="10" style="599" bestFit="1" customWidth="1"/>
    <col min="2826" max="2826" width="3.77734375" style="599" customWidth="1"/>
    <col min="2827" max="3070" width="8.88671875" style="599"/>
    <col min="3071" max="3071" width="3.5546875" style="599" customWidth="1"/>
    <col min="3072" max="3072" width="8.77734375" style="599" bestFit="1" customWidth="1"/>
    <col min="3073" max="3073" width="10.77734375" style="599" bestFit="1" customWidth="1"/>
    <col min="3074" max="3074" width="7.6640625" style="599" customWidth="1"/>
    <col min="3075" max="3075" width="8.88671875" style="599" customWidth="1"/>
    <col min="3076" max="3076" width="4" style="599" bestFit="1" customWidth="1"/>
    <col min="3077" max="3078" width="4.6640625" style="599" bestFit="1" customWidth="1"/>
    <col min="3079" max="3079" width="12.88671875" style="599" customWidth="1"/>
    <col min="3080" max="3080" width="6.6640625" style="599" bestFit="1" customWidth="1"/>
    <col min="3081" max="3081" width="10" style="599" bestFit="1" customWidth="1"/>
    <col min="3082" max="3082" width="3.77734375" style="599" customWidth="1"/>
    <col min="3083" max="3326" width="8.88671875" style="599"/>
    <col min="3327" max="3327" width="3.5546875" style="599" customWidth="1"/>
    <col min="3328" max="3328" width="8.77734375" style="599" bestFit="1" customWidth="1"/>
    <col min="3329" max="3329" width="10.77734375" style="599" bestFit="1" customWidth="1"/>
    <col min="3330" max="3330" width="7.6640625" style="599" customWidth="1"/>
    <col min="3331" max="3331" width="8.88671875" style="599" customWidth="1"/>
    <col min="3332" max="3332" width="4" style="599" bestFit="1" customWidth="1"/>
    <col min="3333" max="3334" width="4.6640625" style="599" bestFit="1" customWidth="1"/>
    <col min="3335" max="3335" width="12.88671875" style="599" customWidth="1"/>
    <col min="3336" max="3336" width="6.6640625" style="599" bestFit="1" customWidth="1"/>
    <col min="3337" max="3337" width="10" style="599" bestFit="1" customWidth="1"/>
    <col min="3338" max="3338" width="3.77734375" style="599" customWidth="1"/>
    <col min="3339" max="3582" width="8.88671875" style="599"/>
    <col min="3583" max="3583" width="3.5546875" style="599" customWidth="1"/>
    <col min="3584" max="3584" width="8.77734375" style="599" bestFit="1" customWidth="1"/>
    <col min="3585" max="3585" width="10.77734375" style="599" bestFit="1" customWidth="1"/>
    <col min="3586" max="3586" width="7.6640625" style="599" customWidth="1"/>
    <col min="3587" max="3587" width="8.88671875" style="599" customWidth="1"/>
    <col min="3588" max="3588" width="4" style="599" bestFit="1" customWidth="1"/>
    <col min="3589" max="3590" width="4.6640625" style="599" bestFit="1" customWidth="1"/>
    <col min="3591" max="3591" width="12.88671875" style="599" customWidth="1"/>
    <col min="3592" max="3592" width="6.6640625" style="599" bestFit="1" customWidth="1"/>
    <col min="3593" max="3593" width="10" style="599" bestFit="1" customWidth="1"/>
    <col min="3594" max="3594" width="3.77734375" style="599" customWidth="1"/>
    <col min="3595" max="3838" width="8.88671875" style="599"/>
    <col min="3839" max="3839" width="3.5546875" style="599" customWidth="1"/>
    <col min="3840" max="3840" width="8.77734375" style="599" bestFit="1" customWidth="1"/>
    <col min="3841" max="3841" width="10.77734375" style="599" bestFit="1" customWidth="1"/>
    <col min="3842" max="3842" width="7.6640625" style="599" customWidth="1"/>
    <col min="3843" max="3843" width="8.88671875" style="599" customWidth="1"/>
    <col min="3844" max="3844" width="4" style="599" bestFit="1" customWidth="1"/>
    <col min="3845" max="3846" width="4.6640625" style="599" bestFit="1" customWidth="1"/>
    <col min="3847" max="3847" width="12.88671875" style="599" customWidth="1"/>
    <col min="3848" max="3848" width="6.6640625" style="599" bestFit="1" customWidth="1"/>
    <col min="3849" max="3849" width="10" style="599" bestFit="1" customWidth="1"/>
    <col min="3850" max="3850" width="3.77734375" style="599" customWidth="1"/>
    <col min="3851" max="4094" width="8.88671875" style="599"/>
    <col min="4095" max="4095" width="3.5546875" style="599" customWidth="1"/>
    <col min="4096" max="4096" width="8.77734375" style="599" bestFit="1" customWidth="1"/>
    <col min="4097" max="4097" width="10.77734375" style="599" bestFit="1" customWidth="1"/>
    <col min="4098" max="4098" width="7.6640625" style="599" customWidth="1"/>
    <col min="4099" max="4099" width="8.88671875" style="599" customWidth="1"/>
    <col min="4100" max="4100" width="4" style="599" bestFit="1" customWidth="1"/>
    <col min="4101" max="4102" width="4.6640625" style="599" bestFit="1" customWidth="1"/>
    <col min="4103" max="4103" width="12.88671875" style="599" customWidth="1"/>
    <col min="4104" max="4104" width="6.6640625" style="599" bestFit="1" customWidth="1"/>
    <col min="4105" max="4105" width="10" style="599" bestFit="1" customWidth="1"/>
    <col min="4106" max="4106" width="3.77734375" style="599" customWidth="1"/>
    <col min="4107" max="4350" width="8.88671875" style="599"/>
    <col min="4351" max="4351" width="3.5546875" style="599" customWidth="1"/>
    <col min="4352" max="4352" width="8.77734375" style="599" bestFit="1" customWidth="1"/>
    <col min="4353" max="4353" width="10.77734375" style="599" bestFit="1" customWidth="1"/>
    <col min="4354" max="4354" width="7.6640625" style="599" customWidth="1"/>
    <col min="4355" max="4355" width="8.88671875" style="599" customWidth="1"/>
    <col min="4356" max="4356" width="4" style="599" bestFit="1" customWidth="1"/>
    <col min="4357" max="4358" width="4.6640625" style="599" bestFit="1" customWidth="1"/>
    <col min="4359" max="4359" width="12.88671875" style="599" customWidth="1"/>
    <col min="4360" max="4360" width="6.6640625" style="599" bestFit="1" customWidth="1"/>
    <col min="4361" max="4361" width="10" style="599" bestFit="1" customWidth="1"/>
    <col min="4362" max="4362" width="3.77734375" style="599" customWidth="1"/>
    <col min="4363" max="4606" width="8.88671875" style="599"/>
    <col min="4607" max="4607" width="3.5546875" style="599" customWidth="1"/>
    <col min="4608" max="4608" width="8.77734375" style="599" bestFit="1" customWidth="1"/>
    <col min="4609" max="4609" width="10.77734375" style="599" bestFit="1" customWidth="1"/>
    <col min="4610" max="4610" width="7.6640625" style="599" customWidth="1"/>
    <col min="4611" max="4611" width="8.88671875" style="599" customWidth="1"/>
    <col min="4612" max="4612" width="4" style="599" bestFit="1" customWidth="1"/>
    <col min="4613" max="4614" width="4.6640625" style="599" bestFit="1" customWidth="1"/>
    <col min="4615" max="4615" width="12.88671875" style="599" customWidth="1"/>
    <col min="4616" max="4616" width="6.6640625" style="599" bestFit="1" customWidth="1"/>
    <col min="4617" max="4617" width="10" style="599" bestFit="1" customWidth="1"/>
    <col min="4618" max="4618" width="3.77734375" style="599" customWidth="1"/>
    <col min="4619" max="4862" width="8.88671875" style="599"/>
    <col min="4863" max="4863" width="3.5546875" style="599" customWidth="1"/>
    <col min="4864" max="4864" width="8.77734375" style="599" bestFit="1" customWidth="1"/>
    <col min="4865" max="4865" width="10.77734375" style="599" bestFit="1" customWidth="1"/>
    <col min="4866" max="4866" width="7.6640625" style="599" customWidth="1"/>
    <col min="4867" max="4867" width="8.88671875" style="599" customWidth="1"/>
    <col min="4868" max="4868" width="4" style="599" bestFit="1" customWidth="1"/>
    <col min="4869" max="4870" width="4.6640625" style="599" bestFit="1" customWidth="1"/>
    <col min="4871" max="4871" width="12.88671875" style="599" customWidth="1"/>
    <col min="4872" max="4872" width="6.6640625" style="599" bestFit="1" customWidth="1"/>
    <col min="4873" max="4873" width="10" style="599" bestFit="1" customWidth="1"/>
    <col min="4874" max="4874" width="3.77734375" style="599" customWidth="1"/>
    <col min="4875" max="5118" width="8.88671875" style="599"/>
    <col min="5119" max="5119" width="3.5546875" style="599" customWidth="1"/>
    <col min="5120" max="5120" width="8.77734375" style="599" bestFit="1" customWidth="1"/>
    <col min="5121" max="5121" width="10.77734375" style="599" bestFit="1" customWidth="1"/>
    <col min="5122" max="5122" width="7.6640625" style="599" customWidth="1"/>
    <col min="5123" max="5123" width="8.88671875" style="599" customWidth="1"/>
    <col min="5124" max="5124" width="4" style="599" bestFit="1" customWidth="1"/>
    <col min="5125" max="5126" width="4.6640625" style="599" bestFit="1" customWidth="1"/>
    <col min="5127" max="5127" width="12.88671875" style="599" customWidth="1"/>
    <col min="5128" max="5128" width="6.6640625" style="599" bestFit="1" customWidth="1"/>
    <col min="5129" max="5129" width="10" style="599" bestFit="1" customWidth="1"/>
    <col min="5130" max="5130" width="3.77734375" style="599" customWidth="1"/>
    <col min="5131" max="5374" width="8.88671875" style="599"/>
    <col min="5375" max="5375" width="3.5546875" style="599" customWidth="1"/>
    <col min="5376" max="5376" width="8.77734375" style="599" bestFit="1" customWidth="1"/>
    <col min="5377" max="5377" width="10.77734375" style="599" bestFit="1" customWidth="1"/>
    <col min="5378" max="5378" width="7.6640625" style="599" customWidth="1"/>
    <col min="5379" max="5379" width="8.88671875" style="599" customWidth="1"/>
    <col min="5380" max="5380" width="4" style="599" bestFit="1" customWidth="1"/>
    <col min="5381" max="5382" width="4.6640625" style="599" bestFit="1" customWidth="1"/>
    <col min="5383" max="5383" width="12.88671875" style="599" customWidth="1"/>
    <col min="5384" max="5384" width="6.6640625" style="599" bestFit="1" customWidth="1"/>
    <col min="5385" max="5385" width="10" style="599" bestFit="1" customWidth="1"/>
    <col min="5386" max="5386" width="3.77734375" style="599" customWidth="1"/>
    <col min="5387" max="5630" width="8.88671875" style="599"/>
    <col min="5631" max="5631" width="3.5546875" style="599" customWidth="1"/>
    <col min="5632" max="5632" width="8.77734375" style="599" bestFit="1" customWidth="1"/>
    <col min="5633" max="5633" width="10.77734375" style="599" bestFit="1" customWidth="1"/>
    <col min="5634" max="5634" width="7.6640625" style="599" customWidth="1"/>
    <col min="5635" max="5635" width="8.88671875" style="599" customWidth="1"/>
    <col min="5636" max="5636" width="4" style="599" bestFit="1" customWidth="1"/>
    <col min="5637" max="5638" width="4.6640625" style="599" bestFit="1" customWidth="1"/>
    <col min="5639" max="5639" width="12.88671875" style="599" customWidth="1"/>
    <col min="5640" max="5640" width="6.6640625" style="599" bestFit="1" customWidth="1"/>
    <col min="5641" max="5641" width="10" style="599" bestFit="1" customWidth="1"/>
    <col min="5642" max="5642" width="3.77734375" style="599" customWidth="1"/>
    <col min="5643" max="5886" width="8.88671875" style="599"/>
    <col min="5887" max="5887" width="3.5546875" style="599" customWidth="1"/>
    <col min="5888" max="5888" width="8.77734375" style="599" bestFit="1" customWidth="1"/>
    <col min="5889" max="5889" width="10.77734375" style="599" bestFit="1" customWidth="1"/>
    <col min="5890" max="5890" width="7.6640625" style="599" customWidth="1"/>
    <col min="5891" max="5891" width="8.88671875" style="599" customWidth="1"/>
    <col min="5892" max="5892" width="4" style="599" bestFit="1" customWidth="1"/>
    <col min="5893" max="5894" width="4.6640625" style="599" bestFit="1" customWidth="1"/>
    <col min="5895" max="5895" width="12.88671875" style="599" customWidth="1"/>
    <col min="5896" max="5896" width="6.6640625" style="599" bestFit="1" customWidth="1"/>
    <col min="5897" max="5897" width="10" style="599" bestFit="1" customWidth="1"/>
    <col min="5898" max="5898" width="3.77734375" style="599" customWidth="1"/>
    <col min="5899" max="6142" width="8.88671875" style="599"/>
    <col min="6143" max="6143" width="3.5546875" style="599" customWidth="1"/>
    <col min="6144" max="6144" width="8.77734375" style="599" bestFit="1" customWidth="1"/>
    <col min="6145" max="6145" width="10.77734375" style="599" bestFit="1" customWidth="1"/>
    <col min="6146" max="6146" width="7.6640625" style="599" customWidth="1"/>
    <col min="6147" max="6147" width="8.88671875" style="599" customWidth="1"/>
    <col min="6148" max="6148" width="4" style="599" bestFit="1" customWidth="1"/>
    <col min="6149" max="6150" width="4.6640625" style="599" bestFit="1" customWidth="1"/>
    <col min="6151" max="6151" width="12.88671875" style="599" customWidth="1"/>
    <col min="6152" max="6152" width="6.6640625" style="599" bestFit="1" customWidth="1"/>
    <col min="6153" max="6153" width="10" style="599" bestFit="1" customWidth="1"/>
    <col min="6154" max="6154" width="3.77734375" style="599" customWidth="1"/>
    <col min="6155" max="6398" width="8.88671875" style="599"/>
    <col min="6399" max="6399" width="3.5546875" style="599" customWidth="1"/>
    <col min="6400" max="6400" width="8.77734375" style="599" bestFit="1" customWidth="1"/>
    <col min="6401" max="6401" width="10.77734375" style="599" bestFit="1" customWidth="1"/>
    <col min="6402" max="6402" width="7.6640625" style="599" customWidth="1"/>
    <col min="6403" max="6403" width="8.88671875" style="599" customWidth="1"/>
    <col min="6404" max="6404" width="4" style="599" bestFit="1" customWidth="1"/>
    <col min="6405" max="6406" width="4.6640625" style="599" bestFit="1" customWidth="1"/>
    <col min="6407" max="6407" width="12.88671875" style="599" customWidth="1"/>
    <col min="6408" max="6408" width="6.6640625" style="599" bestFit="1" customWidth="1"/>
    <col min="6409" max="6409" width="10" style="599" bestFit="1" customWidth="1"/>
    <col min="6410" max="6410" width="3.77734375" style="599" customWidth="1"/>
    <col min="6411" max="6654" width="8.88671875" style="599"/>
    <col min="6655" max="6655" width="3.5546875" style="599" customWidth="1"/>
    <col min="6656" max="6656" width="8.77734375" style="599" bestFit="1" customWidth="1"/>
    <col min="6657" max="6657" width="10.77734375" style="599" bestFit="1" customWidth="1"/>
    <col min="6658" max="6658" width="7.6640625" style="599" customWidth="1"/>
    <col min="6659" max="6659" width="8.88671875" style="599" customWidth="1"/>
    <col min="6660" max="6660" width="4" style="599" bestFit="1" customWidth="1"/>
    <col min="6661" max="6662" width="4.6640625" style="599" bestFit="1" customWidth="1"/>
    <col min="6663" max="6663" width="12.88671875" style="599" customWidth="1"/>
    <col min="6664" max="6664" width="6.6640625" style="599" bestFit="1" customWidth="1"/>
    <col min="6665" max="6665" width="10" style="599" bestFit="1" customWidth="1"/>
    <col min="6666" max="6666" width="3.77734375" style="599" customWidth="1"/>
    <col min="6667" max="6910" width="8.88671875" style="599"/>
    <col min="6911" max="6911" width="3.5546875" style="599" customWidth="1"/>
    <col min="6912" max="6912" width="8.77734375" style="599" bestFit="1" customWidth="1"/>
    <col min="6913" max="6913" width="10.77734375" style="599" bestFit="1" customWidth="1"/>
    <col min="6914" max="6914" width="7.6640625" style="599" customWidth="1"/>
    <col min="6915" max="6915" width="8.88671875" style="599" customWidth="1"/>
    <col min="6916" max="6916" width="4" style="599" bestFit="1" customWidth="1"/>
    <col min="6917" max="6918" width="4.6640625" style="599" bestFit="1" customWidth="1"/>
    <col min="6919" max="6919" width="12.88671875" style="599" customWidth="1"/>
    <col min="6920" max="6920" width="6.6640625" style="599" bestFit="1" customWidth="1"/>
    <col min="6921" max="6921" width="10" style="599" bestFit="1" customWidth="1"/>
    <col min="6922" max="6922" width="3.77734375" style="599" customWidth="1"/>
    <col min="6923" max="7166" width="8.88671875" style="599"/>
    <col min="7167" max="7167" width="3.5546875" style="599" customWidth="1"/>
    <col min="7168" max="7168" width="8.77734375" style="599" bestFit="1" customWidth="1"/>
    <col min="7169" max="7169" width="10.77734375" style="599" bestFit="1" customWidth="1"/>
    <col min="7170" max="7170" width="7.6640625" style="599" customWidth="1"/>
    <col min="7171" max="7171" width="8.88671875" style="599" customWidth="1"/>
    <col min="7172" max="7172" width="4" style="599" bestFit="1" customWidth="1"/>
    <col min="7173" max="7174" width="4.6640625" style="599" bestFit="1" customWidth="1"/>
    <col min="7175" max="7175" width="12.88671875" style="599" customWidth="1"/>
    <col min="7176" max="7176" width="6.6640625" style="599" bestFit="1" customWidth="1"/>
    <col min="7177" max="7177" width="10" style="599" bestFit="1" customWidth="1"/>
    <col min="7178" max="7178" width="3.77734375" style="599" customWidth="1"/>
    <col min="7179" max="7422" width="8.88671875" style="599"/>
    <col min="7423" max="7423" width="3.5546875" style="599" customWidth="1"/>
    <col min="7424" max="7424" width="8.77734375" style="599" bestFit="1" customWidth="1"/>
    <col min="7425" max="7425" width="10.77734375" style="599" bestFit="1" customWidth="1"/>
    <col min="7426" max="7426" width="7.6640625" style="599" customWidth="1"/>
    <col min="7427" max="7427" width="8.88671875" style="599" customWidth="1"/>
    <col min="7428" max="7428" width="4" style="599" bestFit="1" customWidth="1"/>
    <col min="7429" max="7430" width="4.6640625" style="599" bestFit="1" customWidth="1"/>
    <col min="7431" max="7431" width="12.88671875" style="599" customWidth="1"/>
    <col min="7432" max="7432" width="6.6640625" style="599" bestFit="1" customWidth="1"/>
    <col min="7433" max="7433" width="10" style="599" bestFit="1" customWidth="1"/>
    <col min="7434" max="7434" width="3.77734375" style="599" customWidth="1"/>
    <col min="7435" max="7678" width="8.88671875" style="599"/>
    <col min="7679" max="7679" width="3.5546875" style="599" customWidth="1"/>
    <col min="7680" max="7680" width="8.77734375" style="599" bestFit="1" customWidth="1"/>
    <col min="7681" max="7681" width="10.77734375" style="599" bestFit="1" customWidth="1"/>
    <col min="7682" max="7682" width="7.6640625" style="599" customWidth="1"/>
    <col min="7683" max="7683" width="8.88671875" style="599" customWidth="1"/>
    <col min="7684" max="7684" width="4" style="599" bestFit="1" customWidth="1"/>
    <col min="7685" max="7686" width="4.6640625" style="599" bestFit="1" customWidth="1"/>
    <col min="7687" max="7687" width="12.88671875" style="599" customWidth="1"/>
    <col min="7688" max="7688" width="6.6640625" style="599" bestFit="1" customWidth="1"/>
    <col min="7689" max="7689" width="10" style="599" bestFit="1" customWidth="1"/>
    <col min="7690" max="7690" width="3.77734375" style="599" customWidth="1"/>
    <col min="7691" max="7934" width="8.88671875" style="599"/>
    <col min="7935" max="7935" width="3.5546875" style="599" customWidth="1"/>
    <col min="7936" max="7936" width="8.77734375" style="599" bestFit="1" customWidth="1"/>
    <col min="7937" max="7937" width="10.77734375" style="599" bestFit="1" customWidth="1"/>
    <col min="7938" max="7938" width="7.6640625" style="599" customWidth="1"/>
    <col min="7939" max="7939" width="8.88671875" style="599" customWidth="1"/>
    <col min="7940" max="7940" width="4" style="599" bestFit="1" customWidth="1"/>
    <col min="7941" max="7942" width="4.6640625" style="599" bestFit="1" customWidth="1"/>
    <col min="7943" max="7943" width="12.88671875" style="599" customWidth="1"/>
    <col min="7944" max="7944" width="6.6640625" style="599" bestFit="1" customWidth="1"/>
    <col min="7945" max="7945" width="10" style="599" bestFit="1" customWidth="1"/>
    <col min="7946" max="7946" width="3.77734375" style="599" customWidth="1"/>
    <col min="7947" max="8190" width="8.88671875" style="599"/>
    <col min="8191" max="8191" width="3.5546875" style="599" customWidth="1"/>
    <col min="8192" max="8192" width="8.77734375" style="599" bestFit="1" customWidth="1"/>
    <col min="8193" max="8193" width="10.77734375" style="599" bestFit="1" customWidth="1"/>
    <col min="8194" max="8194" width="7.6640625" style="599" customWidth="1"/>
    <col min="8195" max="8195" width="8.88671875" style="599" customWidth="1"/>
    <col min="8196" max="8196" width="4" style="599" bestFit="1" customWidth="1"/>
    <col min="8197" max="8198" width="4.6640625" style="599" bestFit="1" customWidth="1"/>
    <col min="8199" max="8199" width="12.88671875" style="599" customWidth="1"/>
    <col min="8200" max="8200" width="6.6640625" style="599" bestFit="1" customWidth="1"/>
    <col min="8201" max="8201" width="10" style="599" bestFit="1" customWidth="1"/>
    <col min="8202" max="8202" width="3.77734375" style="599" customWidth="1"/>
    <col min="8203" max="8446" width="8.88671875" style="599"/>
    <col min="8447" max="8447" width="3.5546875" style="599" customWidth="1"/>
    <col min="8448" max="8448" width="8.77734375" style="599" bestFit="1" customWidth="1"/>
    <col min="8449" max="8449" width="10.77734375" style="599" bestFit="1" customWidth="1"/>
    <col min="8450" max="8450" width="7.6640625" style="599" customWidth="1"/>
    <col min="8451" max="8451" width="8.88671875" style="599" customWidth="1"/>
    <col min="8452" max="8452" width="4" style="599" bestFit="1" customWidth="1"/>
    <col min="8453" max="8454" width="4.6640625" style="599" bestFit="1" customWidth="1"/>
    <col min="8455" max="8455" width="12.88671875" style="599" customWidth="1"/>
    <col min="8456" max="8456" width="6.6640625" style="599" bestFit="1" customWidth="1"/>
    <col min="8457" max="8457" width="10" style="599" bestFit="1" customWidth="1"/>
    <col min="8458" max="8458" width="3.77734375" style="599" customWidth="1"/>
    <col min="8459" max="8702" width="8.88671875" style="599"/>
    <col min="8703" max="8703" width="3.5546875" style="599" customWidth="1"/>
    <col min="8704" max="8704" width="8.77734375" style="599" bestFit="1" customWidth="1"/>
    <col min="8705" max="8705" width="10.77734375" style="599" bestFit="1" customWidth="1"/>
    <col min="8706" max="8706" width="7.6640625" style="599" customWidth="1"/>
    <col min="8707" max="8707" width="8.88671875" style="599" customWidth="1"/>
    <col min="8708" max="8708" width="4" style="599" bestFit="1" customWidth="1"/>
    <col min="8709" max="8710" width="4.6640625" style="599" bestFit="1" customWidth="1"/>
    <col min="8711" max="8711" width="12.88671875" style="599" customWidth="1"/>
    <col min="8712" max="8712" width="6.6640625" style="599" bestFit="1" customWidth="1"/>
    <col min="8713" max="8713" width="10" style="599" bestFit="1" customWidth="1"/>
    <col min="8714" max="8714" width="3.77734375" style="599" customWidth="1"/>
    <col min="8715" max="8958" width="8.88671875" style="599"/>
    <col min="8959" max="8959" width="3.5546875" style="599" customWidth="1"/>
    <col min="8960" max="8960" width="8.77734375" style="599" bestFit="1" customWidth="1"/>
    <col min="8961" max="8961" width="10.77734375" style="599" bestFit="1" customWidth="1"/>
    <col min="8962" max="8962" width="7.6640625" style="599" customWidth="1"/>
    <col min="8963" max="8963" width="8.88671875" style="599" customWidth="1"/>
    <col min="8964" max="8964" width="4" style="599" bestFit="1" customWidth="1"/>
    <col min="8965" max="8966" width="4.6640625" style="599" bestFit="1" customWidth="1"/>
    <col min="8967" max="8967" width="12.88671875" style="599" customWidth="1"/>
    <col min="8968" max="8968" width="6.6640625" style="599" bestFit="1" customWidth="1"/>
    <col min="8969" max="8969" width="10" style="599" bestFit="1" customWidth="1"/>
    <col min="8970" max="8970" width="3.77734375" style="599" customWidth="1"/>
    <col min="8971" max="9214" width="8.88671875" style="599"/>
    <col min="9215" max="9215" width="3.5546875" style="599" customWidth="1"/>
    <col min="9216" max="9216" width="8.77734375" style="599" bestFit="1" customWidth="1"/>
    <col min="9217" max="9217" width="10.77734375" style="599" bestFit="1" customWidth="1"/>
    <col min="9218" max="9218" width="7.6640625" style="599" customWidth="1"/>
    <col min="9219" max="9219" width="8.88671875" style="599" customWidth="1"/>
    <col min="9220" max="9220" width="4" style="599" bestFit="1" customWidth="1"/>
    <col min="9221" max="9222" width="4.6640625" style="599" bestFit="1" customWidth="1"/>
    <col min="9223" max="9223" width="12.88671875" style="599" customWidth="1"/>
    <col min="9224" max="9224" width="6.6640625" style="599" bestFit="1" customWidth="1"/>
    <col min="9225" max="9225" width="10" style="599" bestFit="1" customWidth="1"/>
    <col min="9226" max="9226" width="3.77734375" style="599" customWidth="1"/>
    <col min="9227" max="9470" width="8.88671875" style="599"/>
    <col min="9471" max="9471" width="3.5546875" style="599" customWidth="1"/>
    <col min="9472" max="9472" width="8.77734375" style="599" bestFit="1" customWidth="1"/>
    <col min="9473" max="9473" width="10.77734375" style="599" bestFit="1" customWidth="1"/>
    <col min="9474" max="9474" width="7.6640625" style="599" customWidth="1"/>
    <col min="9475" max="9475" width="8.88671875" style="599" customWidth="1"/>
    <col min="9476" max="9476" width="4" style="599" bestFit="1" customWidth="1"/>
    <col min="9477" max="9478" width="4.6640625" style="599" bestFit="1" customWidth="1"/>
    <col min="9479" max="9479" width="12.88671875" style="599" customWidth="1"/>
    <col min="9480" max="9480" width="6.6640625" style="599" bestFit="1" customWidth="1"/>
    <col min="9481" max="9481" width="10" style="599" bestFit="1" customWidth="1"/>
    <col min="9482" max="9482" width="3.77734375" style="599" customWidth="1"/>
    <col min="9483" max="9726" width="8.88671875" style="599"/>
    <col min="9727" max="9727" width="3.5546875" style="599" customWidth="1"/>
    <col min="9728" max="9728" width="8.77734375" style="599" bestFit="1" customWidth="1"/>
    <col min="9729" max="9729" width="10.77734375" style="599" bestFit="1" customWidth="1"/>
    <col min="9730" max="9730" width="7.6640625" style="599" customWidth="1"/>
    <col min="9731" max="9731" width="8.88671875" style="599" customWidth="1"/>
    <col min="9732" max="9732" width="4" style="599" bestFit="1" customWidth="1"/>
    <col min="9733" max="9734" width="4.6640625" style="599" bestFit="1" customWidth="1"/>
    <col min="9735" max="9735" width="12.88671875" style="599" customWidth="1"/>
    <col min="9736" max="9736" width="6.6640625" style="599" bestFit="1" customWidth="1"/>
    <col min="9737" max="9737" width="10" style="599" bestFit="1" customWidth="1"/>
    <col min="9738" max="9738" width="3.77734375" style="599" customWidth="1"/>
    <col min="9739" max="9982" width="8.88671875" style="599"/>
    <col min="9983" max="9983" width="3.5546875" style="599" customWidth="1"/>
    <col min="9984" max="9984" width="8.77734375" style="599" bestFit="1" customWidth="1"/>
    <col min="9985" max="9985" width="10.77734375" style="599" bestFit="1" customWidth="1"/>
    <col min="9986" max="9986" width="7.6640625" style="599" customWidth="1"/>
    <col min="9987" max="9987" width="8.88671875" style="599" customWidth="1"/>
    <col min="9988" max="9988" width="4" style="599" bestFit="1" customWidth="1"/>
    <col min="9989" max="9990" width="4.6640625" style="599" bestFit="1" customWidth="1"/>
    <col min="9991" max="9991" width="12.88671875" style="599" customWidth="1"/>
    <col min="9992" max="9992" width="6.6640625" style="599" bestFit="1" customWidth="1"/>
    <col min="9993" max="9993" width="10" style="599" bestFit="1" customWidth="1"/>
    <col min="9994" max="9994" width="3.77734375" style="599" customWidth="1"/>
    <col min="9995" max="10238" width="8.88671875" style="599"/>
    <col min="10239" max="10239" width="3.5546875" style="599" customWidth="1"/>
    <col min="10240" max="10240" width="8.77734375" style="599" bestFit="1" customWidth="1"/>
    <col min="10241" max="10241" width="10.77734375" style="599" bestFit="1" customWidth="1"/>
    <col min="10242" max="10242" width="7.6640625" style="599" customWidth="1"/>
    <col min="10243" max="10243" width="8.88671875" style="599" customWidth="1"/>
    <col min="10244" max="10244" width="4" style="599" bestFit="1" customWidth="1"/>
    <col min="10245" max="10246" width="4.6640625" style="599" bestFit="1" customWidth="1"/>
    <col min="10247" max="10247" width="12.88671875" style="599" customWidth="1"/>
    <col min="10248" max="10248" width="6.6640625" style="599" bestFit="1" customWidth="1"/>
    <col min="10249" max="10249" width="10" style="599" bestFit="1" customWidth="1"/>
    <col min="10250" max="10250" width="3.77734375" style="599" customWidth="1"/>
    <col min="10251" max="10494" width="8.88671875" style="599"/>
    <col min="10495" max="10495" width="3.5546875" style="599" customWidth="1"/>
    <col min="10496" max="10496" width="8.77734375" style="599" bestFit="1" customWidth="1"/>
    <col min="10497" max="10497" width="10.77734375" style="599" bestFit="1" customWidth="1"/>
    <col min="10498" max="10498" width="7.6640625" style="599" customWidth="1"/>
    <col min="10499" max="10499" width="8.88671875" style="599" customWidth="1"/>
    <col min="10500" max="10500" width="4" style="599" bestFit="1" customWidth="1"/>
    <col min="10501" max="10502" width="4.6640625" style="599" bestFit="1" customWidth="1"/>
    <col min="10503" max="10503" width="12.88671875" style="599" customWidth="1"/>
    <col min="10504" max="10504" width="6.6640625" style="599" bestFit="1" customWidth="1"/>
    <col min="10505" max="10505" width="10" style="599" bestFit="1" customWidth="1"/>
    <col min="10506" max="10506" width="3.77734375" style="599" customWidth="1"/>
    <col min="10507" max="10750" width="8.88671875" style="599"/>
    <col min="10751" max="10751" width="3.5546875" style="599" customWidth="1"/>
    <col min="10752" max="10752" width="8.77734375" style="599" bestFit="1" customWidth="1"/>
    <col min="10753" max="10753" width="10.77734375" style="599" bestFit="1" customWidth="1"/>
    <col min="10754" max="10754" width="7.6640625" style="599" customWidth="1"/>
    <col min="10755" max="10755" width="8.88671875" style="599" customWidth="1"/>
    <col min="10756" max="10756" width="4" style="599" bestFit="1" customWidth="1"/>
    <col min="10757" max="10758" width="4.6640625" style="599" bestFit="1" customWidth="1"/>
    <col min="10759" max="10759" width="12.88671875" style="599" customWidth="1"/>
    <col min="10760" max="10760" width="6.6640625" style="599" bestFit="1" customWidth="1"/>
    <col min="10761" max="10761" width="10" style="599" bestFit="1" customWidth="1"/>
    <col min="10762" max="10762" width="3.77734375" style="599" customWidth="1"/>
    <col min="10763" max="11006" width="8.88671875" style="599"/>
    <col min="11007" max="11007" width="3.5546875" style="599" customWidth="1"/>
    <col min="11008" max="11008" width="8.77734375" style="599" bestFit="1" customWidth="1"/>
    <col min="11009" max="11009" width="10.77734375" style="599" bestFit="1" customWidth="1"/>
    <col min="11010" max="11010" width="7.6640625" style="599" customWidth="1"/>
    <col min="11011" max="11011" width="8.88671875" style="599" customWidth="1"/>
    <col min="11012" max="11012" width="4" style="599" bestFit="1" customWidth="1"/>
    <col min="11013" max="11014" width="4.6640625" style="599" bestFit="1" customWidth="1"/>
    <col min="11015" max="11015" width="12.88671875" style="599" customWidth="1"/>
    <col min="11016" max="11016" width="6.6640625" style="599" bestFit="1" customWidth="1"/>
    <col min="11017" max="11017" width="10" style="599" bestFit="1" customWidth="1"/>
    <col min="11018" max="11018" width="3.77734375" style="599" customWidth="1"/>
    <col min="11019" max="11262" width="8.88671875" style="599"/>
    <col min="11263" max="11263" width="3.5546875" style="599" customWidth="1"/>
    <col min="11264" max="11264" width="8.77734375" style="599" bestFit="1" customWidth="1"/>
    <col min="11265" max="11265" width="10.77734375" style="599" bestFit="1" customWidth="1"/>
    <col min="11266" max="11266" width="7.6640625" style="599" customWidth="1"/>
    <col min="11267" max="11267" width="8.88671875" style="599" customWidth="1"/>
    <col min="11268" max="11268" width="4" style="599" bestFit="1" customWidth="1"/>
    <col min="11269" max="11270" width="4.6640625" style="599" bestFit="1" customWidth="1"/>
    <col min="11271" max="11271" width="12.88671875" style="599" customWidth="1"/>
    <col min="11272" max="11272" width="6.6640625" style="599" bestFit="1" customWidth="1"/>
    <col min="11273" max="11273" width="10" style="599" bestFit="1" customWidth="1"/>
    <col min="11274" max="11274" width="3.77734375" style="599" customWidth="1"/>
    <col min="11275" max="11518" width="8.88671875" style="599"/>
    <col min="11519" max="11519" width="3.5546875" style="599" customWidth="1"/>
    <col min="11520" max="11520" width="8.77734375" style="599" bestFit="1" customWidth="1"/>
    <col min="11521" max="11521" width="10.77734375" style="599" bestFit="1" customWidth="1"/>
    <col min="11522" max="11522" width="7.6640625" style="599" customWidth="1"/>
    <col min="11523" max="11523" width="8.88671875" style="599" customWidth="1"/>
    <col min="11524" max="11524" width="4" style="599" bestFit="1" customWidth="1"/>
    <col min="11525" max="11526" width="4.6640625" style="599" bestFit="1" customWidth="1"/>
    <col min="11527" max="11527" width="12.88671875" style="599" customWidth="1"/>
    <col min="11528" max="11528" width="6.6640625" style="599" bestFit="1" customWidth="1"/>
    <col min="11529" max="11529" width="10" style="599" bestFit="1" customWidth="1"/>
    <col min="11530" max="11530" width="3.77734375" style="599" customWidth="1"/>
    <col min="11531" max="11774" width="8.88671875" style="599"/>
    <col min="11775" max="11775" width="3.5546875" style="599" customWidth="1"/>
    <col min="11776" max="11776" width="8.77734375" style="599" bestFit="1" customWidth="1"/>
    <col min="11777" max="11777" width="10.77734375" style="599" bestFit="1" customWidth="1"/>
    <col min="11778" max="11778" width="7.6640625" style="599" customWidth="1"/>
    <col min="11779" max="11779" width="8.88671875" style="599" customWidth="1"/>
    <col min="11780" max="11780" width="4" style="599" bestFit="1" customWidth="1"/>
    <col min="11781" max="11782" width="4.6640625" style="599" bestFit="1" customWidth="1"/>
    <col min="11783" max="11783" width="12.88671875" style="599" customWidth="1"/>
    <col min="11784" max="11784" width="6.6640625" style="599" bestFit="1" customWidth="1"/>
    <col min="11785" max="11785" width="10" style="599" bestFit="1" customWidth="1"/>
    <col min="11786" max="11786" width="3.77734375" style="599" customWidth="1"/>
    <col min="11787" max="12030" width="8.88671875" style="599"/>
    <col min="12031" max="12031" width="3.5546875" style="599" customWidth="1"/>
    <col min="12032" max="12032" width="8.77734375" style="599" bestFit="1" customWidth="1"/>
    <col min="12033" max="12033" width="10.77734375" style="599" bestFit="1" customWidth="1"/>
    <col min="12034" max="12034" width="7.6640625" style="599" customWidth="1"/>
    <col min="12035" max="12035" width="8.88671875" style="599" customWidth="1"/>
    <col min="12036" max="12036" width="4" style="599" bestFit="1" customWidth="1"/>
    <col min="12037" max="12038" width="4.6640625" style="599" bestFit="1" customWidth="1"/>
    <col min="12039" max="12039" width="12.88671875" style="599" customWidth="1"/>
    <col min="12040" max="12040" width="6.6640625" style="599" bestFit="1" customWidth="1"/>
    <col min="12041" max="12041" width="10" style="599" bestFit="1" customWidth="1"/>
    <col min="12042" max="12042" width="3.77734375" style="599" customWidth="1"/>
    <col min="12043" max="12286" width="8.88671875" style="599"/>
    <col min="12287" max="12287" width="3.5546875" style="599" customWidth="1"/>
    <col min="12288" max="12288" width="8.77734375" style="599" bestFit="1" customWidth="1"/>
    <col min="12289" max="12289" width="10.77734375" style="599" bestFit="1" customWidth="1"/>
    <col min="12290" max="12290" width="7.6640625" style="599" customWidth="1"/>
    <col min="12291" max="12291" width="8.88671875" style="599" customWidth="1"/>
    <col min="12292" max="12292" width="4" style="599" bestFit="1" customWidth="1"/>
    <col min="12293" max="12294" width="4.6640625" style="599" bestFit="1" customWidth="1"/>
    <col min="12295" max="12295" width="12.88671875" style="599" customWidth="1"/>
    <col min="12296" max="12296" width="6.6640625" style="599" bestFit="1" customWidth="1"/>
    <col min="12297" max="12297" width="10" style="599" bestFit="1" customWidth="1"/>
    <col min="12298" max="12298" width="3.77734375" style="599" customWidth="1"/>
    <col min="12299" max="12542" width="8.88671875" style="599"/>
    <col min="12543" max="12543" width="3.5546875" style="599" customWidth="1"/>
    <col min="12544" max="12544" width="8.77734375" style="599" bestFit="1" customWidth="1"/>
    <col min="12545" max="12545" width="10.77734375" style="599" bestFit="1" customWidth="1"/>
    <col min="12546" max="12546" width="7.6640625" style="599" customWidth="1"/>
    <col min="12547" max="12547" width="8.88671875" style="599" customWidth="1"/>
    <col min="12548" max="12548" width="4" style="599" bestFit="1" customWidth="1"/>
    <col min="12549" max="12550" width="4.6640625" style="599" bestFit="1" customWidth="1"/>
    <col min="12551" max="12551" width="12.88671875" style="599" customWidth="1"/>
    <col min="12552" max="12552" width="6.6640625" style="599" bestFit="1" customWidth="1"/>
    <col min="12553" max="12553" width="10" style="599" bestFit="1" customWidth="1"/>
    <col min="12554" max="12554" width="3.77734375" style="599" customWidth="1"/>
    <col min="12555" max="12798" width="8.88671875" style="599"/>
    <col min="12799" max="12799" width="3.5546875" style="599" customWidth="1"/>
    <col min="12800" max="12800" width="8.77734375" style="599" bestFit="1" customWidth="1"/>
    <col min="12801" max="12801" width="10.77734375" style="599" bestFit="1" customWidth="1"/>
    <col min="12802" max="12802" width="7.6640625" style="599" customWidth="1"/>
    <col min="12803" max="12803" width="8.88671875" style="599" customWidth="1"/>
    <col min="12804" max="12804" width="4" style="599" bestFit="1" customWidth="1"/>
    <col min="12805" max="12806" width="4.6640625" style="599" bestFit="1" customWidth="1"/>
    <col min="12807" max="12807" width="12.88671875" style="599" customWidth="1"/>
    <col min="12808" max="12808" width="6.6640625" style="599" bestFit="1" customWidth="1"/>
    <col min="12809" max="12809" width="10" style="599" bestFit="1" customWidth="1"/>
    <col min="12810" max="12810" width="3.77734375" style="599" customWidth="1"/>
    <col min="12811" max="13054" width="8.88671875" style="599"/>
    <col min="13055" max="13055" width="3.5546875" style="599" customWidth="1"/>
    <col min="13056" max="13056" width="8.77734375" style="599" bestFit="1" customWidth="1"/>
    <col min="13057" max="13057" width="10.77734375" style="599" bestFit="1" customWidth="1"/>
    <col min="13058" max="13058" width="7.6640625" style="599" customWidth="1"/>
    <col min="13059" max="13059" width="8.88671875" style="599" customWidth="1"/>
    <col min="13060" max="13060" width="4" style="599" bestFit="1" customWidth="1"/>
    <col min="13061" max="13062" width="4.6640625" style="599" bestFit="1" customWidth="1"/>
    <col min="13063" max="13063" width="12.88671875" style="599" customWidth="1"/>
    <col min="13064" max="13064" width="6.6640625" style="599" bestFit="1" customWidth="1"/>
    <col min="13065" max="13065" width="10" style="599" bestFit="1" customWidth="1"/>
    <col min="13066" max="13066" width="3.77734375" style="599" customWidth="1"/>
    <col min="13067" max="13310" width="8.88671875" style="599"/>
    <col min="13311" max="13311" width="3.5546875" style="599" customWidth="1"/>
    <col min="13312" max="13312" width="8.77734375" style="599" bestFit="1" customWidth="1"/>
    <col min="13313" max="13313" width="10.77734375" style="599" bestFit="1" customWidth="1"/>
    <col min="13314" max="13314" width="7.6640625" style="599" customWidth="1"/>
    <col min="13315" max="13315" width="8.88671875" style="599" customWidth="1"/>
    <col min="13316" max="13316" width="4" style="599" bestFit="1" customWidth="1"/>
    <col min="13317" max="13318" width="4.6640625" style="599" bestFit="1" customWidth="1"/>
    <col min="13319" max="13319" width="12.88671875" style="599" customWidth="1"/>
    <col min="13320" max="13320" width="6.6640625" style="599" bestFit="1" customWidth="1"/>
    <col min="13321" max="13321" width="10" style="599" bestFit="1" customWidth="1"/>
    <col min="13322" max="13322" width="3.77734375" style="599" customWidth="1"/>
    <col min="13323" max="13566" width="8.88671875" style="599"/>
    <col min="13567" max="13567" width="3.5546875" style="599" customWidth="1"/>
    <col min="13568" max="13568" width="8.77734375" style="599" bestFit="1" customWidth="1"/>
    <col min="13569" max="13569" width="10.77734375" style="599" bestFit="1" customWidth="1"/>
    <col min="13570" max="13570" width="7.6640625" style="599" customWidth="1"/>
    <col min="13571" max="13571" width="8.88671875" style="599" customWidth="1"/>
    <col min="13572" max="13572" width="4" style="599" bestFit="1" customWidth="1"/>
    <col min="13573" max="13574" width="4.6640625" style="599" bestFit="1" customWidth="1"/>
    <col min="13575" max="13575" width="12.88671875" style="599" customWidth="1"/>
    <col min="13576" max="13576" width="6.6640625" style="599" bestFit="1" customWidth="1"/>
    <col min="13577" max="13577" width="10" style="599" bestFit="1" customWidth="1"/>
    <col min="13578" max="13578" width="3.77734375" style="599" customWidth="1"/>
    <col min="13579" max="13822" width="8.88671875" style="599"/>
    <col min="13823" max="13823" width="3.5546875" style="599" customWidth="1"/>
    <col min="13824" max="13824" width="8.77734375" style="599" bestFit="1" customWidth="1"/>
    <col min="13825" max="13825" width="10.77734375" style="599" bestFit="1" customWidth="1"/>
    <col min="13826" max="13826" width="7.6640625" style="599" customWidth="1"/>
    <col min="13827" max="13827" width="8.88671875" style="599" customWidth="1"/>
    <col min="13828" max="13828" width="4" style="599" bestFit="1" customWidth="1"/>
    <col min="13829" max="13830" width="4.6640625" style="599" bestFit="1" customWidth="1"/>
    <col min="13831" max="13831" width="12.88671875" style="599" customWidth="1"/>
    <col min="13832" max="13832" width="6.6640625" style="599" bestFit="1" customWidth="1"/>
    <col min="13833" max="13833" width="10" style="599" bestFit="1" customWidth="1"/>
    <col min="13834" max="13834" width="3.77734375" style="599" customWidth="1"/>
    <col min="13835" max="14078" width="8.88671875" style="599"/>
    <col min="14079" max="14079" width="3.5546875" style="599" customWidth="1"/>
    <col min="14080" max="14080" width="8.77734375" style="599" bestFit="1" customWidth="1"/>
    <col min="14081" max="14081" width="10.77734375" style="599" bestFit="1" customWidth="1"/>
    <col min="14082" max="14082" width="7.6640625" style="599" customWidth="1"/>
    <col min="14083" max="14083" width="8.88671875" style="599" customWidth="1"/>
    <col min="14084" max="14084" width="4" style="599" bestFit="1" customWidth="1"/>
    <col min="14085" max="14086" width="4.6640625" style="599" bestFit="1" customWidth="1"/>
    <col min="14087" max="14087" width="12.88671875" style="599" customWidth="1"/>
    <col min="14088" max="14088" width="6.6640625" style="599" bestFit="1" customWidth="1"/>
    <col min="14089" max="14089" width="10" style="599" bestFit="1" customWidth="1"/>
    <col min="14090" max="14090" width="3.77734375" style="599" customWidth="1"/>
    <col min="14091" max="14334" width="8.88671875" style="599"/>
    <col min="14335" max="14335" width="3.5546875" style="599" customWidth="1"/>
    <col min="14336" max="14336" width="8.77734375" style="599" bestFit="1" customWidth="1"/>
    <col min="14337" max="14337" width="10.77734375" style="599" bestFit="1" customWidth="1"/>
    <col min="14338" max="14338" width="7.6640625" style="599" customWidth="1"/>
    <col min="14339" max="14339" width="8.88671875" style="599" customWidth="1"/>
    <col min="14340" max="14340" width="4" style="599" bestFit="1" customWidth="1"/>
    <col min="14341" max="14342" width="4.6640625" style="599" bestFit="1" customWidth="1"/>
    <col min="14343" max="14343" width="12.88671875" style="599" customWidth="1"/>
    <col min="14344" max="14344" width="6.6640625" style="599" bestFit="1" customWidth="1"/>
    <col min="14345" max="14345" width="10" style="599" bestFit="1" customWidth="1"/>
    <col min="14346" max="14346" width="3.77734375" style="599" customWidth="1"/>
    <col min="14347" max="14590" width="8.88671875" style="599"/>
    <col min="14591" max="14591" width="3.5546875" style="599" customWidth="1"/>
    <col min="14592" max="14592" width="8.77734375" style="599" bestFit="1" customWidth="1"/>
    <col min="14593" max="14593" width="10.77734375" style="599" bestFit="1" customWidth="1"/>
    <col min="14594" max="14594" width="7.6640625" style="599" customWidth="1"/>
    <col min="14595" max="14595" width="8.88671875" style="599" customWidth="1"/>
    <col min="14596" max="14596" width="4" style="599" bestFit="1" customWidth="1"/>
    <col min="14597" max="14598" width="4.6640625" style="599" bestFit="1" customWidth="1"/>
    <col min="14599" max="14599" width="12.88671875" style="599" customWidth="1"/>
    <col min="14600" max="14600" width="6.6640625" style="599" bestFit="1" customWidth="1"/>
    <col min="14601" max="14601" width="10" style="599" bestFit="1" customWidth="1"/>
    <col min="14602" max="14602" width="3.77734375" style="599" customWidth="1"/>
    <col min="14603" max="14846" width="8.88671875" style="599"/>
    <col min="14847" max="14847" width="3.5546875" style="599" customWidth="1"/>
    <col min="14848" max="14848" width="8.77734375" style="599" bestFit="1" customWidth="1"/>
    <col min="14849" max="14849" width="10.77734375" style="599" bestFit="1" customWidth="1"/>
    <col min="14850" max="14850" width="7.6640625" style="599" customWidth="1"/>
    <col min="14851" max="14851" width="8.88671875" style="599" customWidth="1"/>
    <col min="14852" max="14852" width="4" style="599" bestFit="1" customWidth="1"/>
    <col min="14853" max="14854" width="4.6640625" style="599" bestFit="1" customWidth="1"/>
    <col min="14855" max="14855" width="12.88671875" style="599" customWidth="1"/>
    <col min="14856" max="14856" width="6.6640625" style="599" bestFit="1" customWidth="1"/>
    <col min="14857" max="14857" width="10" style="599" bestFit="1" customWidth="1"/>
    <col min="14858" max="14858" width="3.77734375" style="599" customWidth="1"/>
    <col min="14859" max="15102" width="8.88671875" style="599"/>
    <col min="15103" max="15103" width="3.5546875" style="599" customWidth="1"/>
    <col min="15104" max="15104" width="8.77734375" style="599" bestFit="1" customWidth="1"/>
    <col min="15105" max="15105" width="10.77734375" style="599" bestFit="1" customWidth="1"/>
    <col min="15106" max="15106" width="7.6640625" style="599" customWidth="1"/>
    <col min="15107" max="15107" width="8.88671875" style="599" customWidth="1"/>
    <col min="15108" max="15108" width="4" style="599" bestFit="1" customWidth="1"/>
    <col min="15109" max="15110" width="4.6640625" style="599" bestFit="1" customWidth="1"/>
    <col min="15111" max="15111" width="12.88671875" style="599" customWidth="1"/>
    <col min="15112" max="15112" width="6.6640625" style="599" bestFit="1" customWidth="1"/>
    <col min="15113" max="15113" width="10" style="599" bestFit="1" customWidth="1"/>
    <col min="15114" max="15114" width="3.77734375" style="599" customWidth="1"/>
    <col min="15115" max="15358" width="8.88671875" style="599"/>
    <col min="15359" max="15359" width="3.5546875" style="599" customWidth="1"/>
    <col min="15360" max="15360" width="8.77734375" style="599" bestFit="1" customWidth="1"/>
    <col min="15361" max="15361" width="10.77734375" style="599" bestFit="1" customWidth="1"/>
    <col min="15362" max="15362" width="7.6640625" style="599" customWidth="1"/>
    <col min="15363" max="15363" width="8.88671875" style="599" customWidth="1"/>
    <col min="15364" max="15364" width="4" style="599" bestFit="1" customWidth="1"/>
    <col min="15365" max="15366" width="4.6640625" style="599" bestFit="1" customWidth="1"/>
    <col min="15367" max="15367" width="12.88671875" style="599" customWidth="1"/>
    <col min="15368" max="15368" width="6.6640625" style="599" bestFit="1" customWidth="1"/>
    <col min="15369" max="15369" width="10" style="599" bestFit="1" customWidth="1"/>
    <col min="15370" max="15370" width="3.77734375" style="599" customWidth="1"/>
    <col min="15371" max="15614" width="8.88671875" style="599"/>
    <col min="15615" max="15615" width="3.5546875" style="599" customWidth="1"/>
    <col min="15616" max="15616" width="8.77734375" style="599" bestFit="1" customWidth="1"/>
    <col min="15617" max="15617" width="10.77734375" style="599" bestFit="1" customWidth="1"/>
    <col min="15618" max="15618" width="7.6640625" style="599" customWidth="1"/>
    <col min="15619" max="15619" width="8.88671875" style="599" customWidth="1"/>
    <col min="15620" max="15620" width="4" style="599" bestFit="1" customWidth="1"/>
    <col min="15621" max="15622" width="4.6640625" style="599" bestFit="1" customWidth="1"/>
    <col min="15623" max="15623" width="12.88671875" style="599" customWidth="1"/>
    <col min="15624" max="15624" width="6.6640625" style="599" bestFit="1" customWidth="1"/>
    <col min="15625" max="15625" width="10" style="599" bestFit="1" customWidth="1"/>
    <col min="15626" max="15626" width="3.77734375" style="599" customWidth="1"/>
    <col min="15627" max="15870" width="8.88671875" style="599"/>
    <col min="15871" max="15871" width="3.5546875" style="599" customWidth="1"/>
    <col min="15872" max="15872" width="8.77734375" style="599" bestFit="1" customWidth="1"/>
    <col min="15873" max="15873" width="10.77734375" style="599" bestFit="1" customWidth="1"/>
    <col min="15874" max="15874" width="7.6640625" style="599" customWidth="1"/>
    <col min="15875" max="15875" width="8.88671875" style="599" customWidth="1"/>
    <col min="15876" max="15876" width="4" style="599" bestFit="1" customWidth="1"/>
    <col min="15877" max="15878" width="4.6640625" style="599" bestFit="1" customWidth="1"/>
    <col min="15879" max="15879" width="12.88671875" style="599" customWidth="1"/>
    <col min="15880" max="15880" width="6.6640625" style="599" bestFit="1" customWidth="1"/>
    <col min="15881" max="15881" width="10" style="599" bestFit="1" customWidth="1"/>
    <col min="15882" max="15882" width="3.77734375" style="599" customWidth="1"/>
    <col min="15883" max="16126" width="8.88671875" style="599"/>
    <col min="16127" max="16127" width="3.5546875" style="599" customWidth="1"/>
    <col min="16128" max="16128" width="8.77734375" style="599" bestFit="1" customWidth="1"/>
    <col min="16129" max="16129" width="10.77734375" style="599" bestFit="1" customWidth="1"/>
    <col min="16130" max="16130" width="7.6640625" style="599" customWidth="1"/>
    <col min="16131" max="16131" width="8.88671875" style="599" customWidth="1"/>
    <col min="16132" max="16132" width="4" style="599" bestFit="1" customWidth="1"/>
    <col min="16133" max="16134" width="4.6640625" style="599" bestFit="1" customWidth="1"/>
    <col min="16135" max="16135" width="12.88671875" style="599" customWidth="1"/>
    <col min="16136" max="16136" width="6.6640625" style="599" bestFit="1" customWidth="1"/>
    <col min="16137" max="16137" width="10" style="599" bestFit="1" customWidth="1"/>
    <col min="16138" max="16138" width="3.77734375" style="599" customWidth="1"/>
    <col min="16139" max="16384" width="8.88671875" style="599"/>
  </cols>
  <sheetData>
    <row r="1" spans="1:12" s="729" customFormat="1" ht="27.75" customHeight="1">
      <c r="A1" s="1436" t="s">
        <v>2433</v>
      </c>
      <c r="B1" s="1437"/>
      <c r="C1" s="1437"/>
      <c r="D1" s="1437"/>
      <c r="E1" s="1437"/>
      <c r="F1" s="1437"/>
      <c r="G1" s="1437"/>
      <c r="H1" s="1437"/>
      <c r="I1" s="1437"/>
      <c r="J1" s="1437"/>
      <c r="K1" s="1437"/>
      <c r="L1" s="1437"/>
    </row>
    <row r="2" spans="1:12" s="729" customFormat="1" ht="16.5" customHeight="1">
      <c r="A2" s="1438" t="s">
        <v>2434</v>
      </c>
      <c r="B2" s="1437"/>
      <c r="C2" s="1437"/>
      <c r="D2" s="1437"/>
      <c r="E2" s="1437"/>
      <c r="F2" s="1437"/>
      <c r="G2" s="1437"/>
      <c r="H2" s="1437"/>
      <c r="I2" s="1437"/>
      <c r="J2" s="1437"/>
      <c r="K2" s="1437"/>
      <c r="L2" s="1437"/>
    </row>
    <row r="3" spans="1:12" s="729" customFormat="1" ht="9" customHeight="1">
      <c r="A3" s="1010"/>
      <c r="B3" s="1010"/>
      <c r="C3" s="1010"/>
      <c r="D3" s="1010"/>
      <c r="E3" s="1010"/>
      <c r="F3" s="1010"/>
      <c r="G3" s="1010"/>
      <c r="H3" s="1010"/>
      <c r="I3" s="1010"/>
      <c r="J3" s="1010"/>
      <c r="K3" s="1010"/>
      <c r="L3" s="1010"/>
    </row>
    <row r="4" spans="1:12" ht="20.100000000000001" customHeight="1">
      <c r="A4" s="1439" t="s">
        <v>2435</v>
      </c>
      <c r="B4" s="1437"/>
      <c r="C4" s="1437"/>
      <c r="D4" s="1437"/>
      <c r="E4" s="1437"/>
      <c r="F4" s="1437"/>
      <c r="G4" s="1437"/>
      <c r="H4" s="1437"/>
      <c r="I4" s="1437"/>
      <c r="J4" s="1437"/>
      <c r="K4" s="1437"/>
      <c r="L4" s="1437"/>
    </row>
    <row r="5" spans="1:12">
      <c r="A5" s="1048"/>
      <c r="B5" s="1440"/>
      <c r="C5" s="1437"/>
      <c r="D5" s="1437"/>
      <c r="E5" s="1437"/>
      <c r="F5" s="1437"/>
      <c r="G5" s="1437"/>
      <c r="H5" s="1437"/>
      <c r="I5" s="1437"/>
      <c r="J5" s="1441" t="s">
        <v>2436</v>
      </c>
      <c r="K5" s="1437"/>
      <c r="L5" s="1437"/>
    </row>
    <row r="6" spans="1:12" s="600" customFormat="1" ht="15" customHeight="1">
      <c r="A6" s="1431" t="s">
        <v>38</v>
      </c>
      <c r="B6" s="1429" t="s">
        <v>2437</v>
      </c>
      <c r="C6" s="1429" t="s">
        <v>2438</v>
      </c>
      <c r="D6" s="1429" t="s">
        <v>2439</v>
      </c>
      <c r="E6" s="1433" t="s">
        <v>39</v>
      </c>
      <c r="F6" s="1434"/>
      <c r="G6" s="1434"/>
      <c r="H6" s="1435"/>
      <c r="I6" s="1429" t="s">
        <v>40</v>
      </c>
      <c r="J6" s="1429" t="s">
        <v>41</v>
      </c>
      <c r="K6" s="1429" t="s">
        <v>48</v>
      </c>
      <c r="L6" s="1431" t="s">
        <v>43</v>
      </c>
    </row>
    <row r="7" spans="1:12" s="600" customFormat="1" ht="15" customHeight="1">
      <c r="A7" s="1430"/>
      <c r="B7" s="1430"/>
      <c r="C7" s="1430"/>
      <c r="D7" s="1430"/>
      <c r="E7" s="1432" t="s">
        <v>2440</v>
      </c>
      <c r="F7" s="1432" t="s">
        <v>2441</v>
      </c>
      <c r="G7" s="1431" t="s">
        <v>2442</v>
      </c>
      <c r="H7" s="1431" t="s">
        <v>2443</v>
      </c>
      <c r="I7" s="1430"/>
      <c r="J7" s="1430"/>
      <c r="K7" s="1430"/>
      <c r="L7" s="1430"/>
    </row>
    <row r="8" spans="1:12" s="600" customFormat="1" ht="15" customHeight="1" thickBot="1">
      <c r="A8" s="1430"/>
      <c r="B8" s="1430"/>
      <c r="C8" s="1430"/>
      <c r="D8" s="1430"/>
      <c r="E8" s="1430"/>
      <c r="F8" s="1430"/>
      <c r="G8" s="1430"/>
      <c r="H8" s="1430"/>
      <c r="I8" s="1430"/>
      <c r="J8" s="1430"/>
      <c r="K8" s="1430"/>
      <c r="L8" s="1430"/>
    </row>
    <row r="9" spans="1:12" s="81" customFormat="1" ht="15.75" customHeight="1" thickTop="1" thickBot="1">
      <c r="A9" s="1428" t="s">
        <v>2444</v>
      </c>
      <c r="B9" s="1426"/>
      <c r="C9" s="1426"/>
      <c r="D9" s="1426"/>
      <c r="E9" s="1426"/>
      <c r="F9" s="1426"/>
      <c r="G9" s="1426"/>
      <c r="H9" s="1426"/>
      <c r="I9" s="1426"/>
      <c r="J9" s="1427"/>
      <c r="K9" s="1049">
        <f>K10+K118+K120</f>
        <v>145572113</v>
      </c>
      <c r="L9" s="1050"/>
    </row>
    <row r="10" spans="1:12" s="81" customFormat="1" ht="15.75" customHeight="1" thickTop="1" thickBot="1">
      <c r="A10" s="1425" t="s">
        <v>2445</v>
      </c>
      <c r="B10" s="1426"/>
      <c r="C10" s="1426"/>
      <c r="D10" s="1426"/>
      <c r="E10" s="1426"/>
      <c r="F10" s="1426"/>
      <c r="G10" s="1426"/>
      <c r="H10" s="1426"/>
      <c r="I10" s="1426"/>
      <c r="J10" s="1427"/>
      <c r="K10" s="1051">
        <f>SUM(K11:K117)</f>
        <v>35143916</v>
      </c>
      <c r="L10" s="1052"/>
    </row>
    <row r="11" spans="1:12" s="81" customFormat="1" ht="15" customHeight="1" thickTop="1">
      <c r="A11" s="1053">
        <v>1</v>
      </c>
      <c r="B11" s="1054">
        <v>44223</v>
      </c>
      <c r="C11" s="1055" t="s">
        <v>880</v>
      </c>
      <c r="D11" s="1055" t="s">
        <v>1030</v>
      </c>
      <c r="E11" s="1055" t="s">
        <v>1033</v>
      </c>
      <c r="F11" s="1056" t="s">
        <v>1033</v>
      </c>
      <c r="G11" s="1053" t="s">
        <v>1033</v>
      </c>
      <c r="H11" s="1057" t="s">
        <v>1033</v>
      </c>
      <c r="I11" s="1055" t="s">
        <v>2764</v>
      </c>
      <c r="J11" s="1055" t="s">
        <v>2446</v>
      </c>
      <c r="K11" s="1058">
        <v>71800</v>
      </c>
      <c r="L11" s="1059"/>
    </row>
    <row r="12" spans="1:12" s="81" customFormat="1" ht="15" customHeight="1">
      <c r="A12" s="1060">
        <v>1</v>
      </c>
      <c r="B12" s="1061" t="s">
        <v>2447</v>
      </c>
      <c r="C12" s="1061" t="s">
        <v>2448</v>
      </c>
      <c r="D12" s="1061" t="s">
        <v>278</v>
      </c>
      <c r="E12" s="1061" t="s">
        <v>825</v>
      </c>
      <c r="F12" s="1062" t="s">
        <v>1033</v>
      </c>
      <c r="G12" s="1060" t="s">
        <v>656</v>
      </c>
      <c r="H12" s="1060" t="s">
        <v>656</v>
      </c>
      <c r="I12" s="1061" t="s">
        <v>2855</v>
      </c>
      <c r="J12" s="1061" t="s">
        <v>1029</v>
      </c>
      <c r="K12" s="1063">
        <v>2480000</v>
      </c>
      <c r="L12" s="1064"/>
    </row>
    <row r="13" spans="1:12" s="81" customFormat="1" ht="15" customHeight="1">
      <c r="A13" s="1060">
        <v>2</v>
      </c>
      <c r="B13" s="1065" t="s">
        <v>2449</v>
      </c>
      <c r="C13" s="1066" t="s">
        <v>880</v>
      </c>
      <c r="D13" s="1067" t="s">
        <v>277</v>
      </c>
      <c r="E13" s="1066" t="s">
        <v>1033</v>
      </c>
      <c r="F13" s="1068" t="s">
        <v>1033</v>
      </c>
      <c r="G13" s="1069" t="s">
        <v>1033</v>
      </c>
      <c r="H13" s="1070" t="s">
        <v>1033</v>
      </c>
      <c r="I13" s="1071" t="s">
        <v>2765</v>
      </c>
      <c r="J13" s="1072" t="s">
        <v>597</v>
      </c>
      <c r="K13" s="1073">
        <v>120000</v>
      </c>
      <c r="L13" s="1064"/>
    </row>
    <row r="14" spans="1:12" s="81" customFormat="1" ht="15" customHeight="1">
      <c r="A14" s="1060">
        <v>3</v>
      </c>
      <c r="B14" s="1074" t="s">
        <v>2450</v>
      </c>
      <c r="C14" s="1074" t="s">
        <v>880</v>
      </c>
      <c r="D14" s="1075" t="s">
        <v>277</v>
      </c>
      <c r="E14" s="1074" t="s">
        <v>1033</v>
      </c>
      <c r="F14" s="1076" t="s">
        <v>1033</v>
      </c>
      <c r="G14" s="1077" t="s">
        <v>1033</v>
      </c>
      <c r="H14" s="1077" t="s">
        <v>1033</v>
      </c>
      <c r="I14" s="1078" t="s">
        <v>2766</v>
      </c>
      <c r="J14" s="1074" t="s">
        <v>2446</v>
      </c>
      <c r="K14" s="1079">
        <f>40000+20000</f>
        <v>60000</v>
      </c>
      <c r="L14" s="1080"/>
    </row>
    <row r="15" spans="1:12" s="81" customFormat="1" ht="15" customHeight="1">
      <c r="A15" s="1060">
        <v>4</v>
      </c>
      <c r="B15" s="1075" t="s">
        <v>2451</v>
      </c>
      <c r="C15" s="1074" t="s">
        <v>880</v>
      </c>
      <c r="D15" s="1075" t="s">
        <v>277</v>
      </c>
      <c r="E15" s="1074" t="s">
        <v>1033</v>
      </c>
      <c r="F15" s="1076" t="s">
        <v>1033</v>
      </c>
      <c r="G15" s="1077" t="s">
        <v>1033</v>
      </c>
      <c r="H15" s="1077" t="s">
        <v>1033</v>
      </c>
      <c r="I15" s="1078" t="s">
        <v>2767</v>
      </c>
      <c r="J15" s="1074" t="s">
        <v>2446</v>
      </c>
      <c r="K15" s="1081">
        <v>120000</v>
      </c>
      <c r="L15" s="1082"/>
    </row>
    <row r="16" spans="1:12" s="81" customFormat="1" ht="15" customHeight="1">
      <c r="A16" s="1060">
        <v>5</v>
      </c>
      <c r="B16" s="1075" t="s">
        <v>2452</v>
      </c>
      <c r="C16" s="1074" t="s">
        <v>880</v>
      </c>
      <c r="D16" s="1075" t="s">
        <v>277</v>
      </c>
      <c r="E16" s="1074" t="s">
        <v>1033</v>
      </c>
      <c r="F16" s="1076" t="s">
        <v>1033</v>
      </c>
      <c r="G16" s="1077" t="s">
        <v>1033</v>
      </c>
      <c r="H16" s="1077" t="s">
        <v>1033</v>
      </c>
      <c r="I16" s="1078" t="s">
        <v>2768</v>
      </c>
      <c r="J16" s="1074" t="s">
        <v>2446</v>
      </c>
      <c r="K16" s="1081">
        <v>240000</v>
      </c>
      <c r="L16" s="1083"/>
    </row>
    <row r="17" spans="1:12" s="81" customFormat="1" ht="15" customHeight="1">
      <c r="A17" s="1060">
        <v>6</v>
      </c>
      <c r="B17" s="1084" t="s">
        <v>2453</v>
      </c>
      <c r="C17" s="1085" t="s">
        <v>880</v>
      </c>
      <c r="D17" s="1084" t="s">
        <v>2454</v>
      </c>
      <c r="E17" s="1066" t="s">
        <v>1033</v>
      </c>
      <c r="F17" s="1068" t="s">
        <v>1033</v>
      </c>
      <c r="G17" s="1069" t="s">
        <v>1033</v>
      </c>
      <c r="H17" s="1064" t="s">
        <v>1028</v>
      </c>
      <c r="I17" s="1071" t="s">
        <v>2856</v>
      </c>
      <c r="J17" s="1085" t="s">
        <v>1029</v>
      </c>
      <c r="K17" s="1086">
        <v>3000000</v>
      </c>
      <c r="L17" s="1083"/>
    </row>
    <row r="18" spans="1:12" s="81" customFormat="1" ht="15" customHeight="1">
      <c r="A18" s="1060">
        <v>7</v>
      </c>
      <c r="B18" s="1075" t="s">
        <v>2455</v>
      </c>
      <c r="C18" s="1074" t="s">
        <v>880</v>
      </c>
      <c r="D18" s="1075" t="s">
        <v>277</v>
      </c>
      <c r="E18" s="1074" t="s">
        <v>1033</v>
      </c>
      <c r="F18" s="1076" t="s">
        <v>1033</v>
      </c>
      <c r="G18" s="1077" t="s">
        <v>1033</v>
      </c>
      <c r="H18" s="1077" t="s">
        <v>1033</v>
      </c>
      <c r="I18" s="1078" t="s">
        <v>2769</v>
      </c>
      <c r="J18" s="1074" t="s">
        <v>2446</v>
      </c>
      <c r="K18" s="1081">
        <v>60000</v>
      </c>
      <c r="L18" s="1083"/>
    </row>
    <row r="19" spans="1:12" s="81" customFormat="1" ht="15" customHeight="1">
      <c r="A19" s="1060">
        <v>8</v>
      </c>
      <c r="B19" s="1084" t="s">
        <v>2456</v>
      </c>
      <c r="C19" s="1085" t="s">
        <v>596</v>
      </c>
      <c r="D19" s="1084" t="s">
        <v>1030</v>
      </c>
      <c r="E19" s="1066" t="s">
        <v>1033</v>
      </c>
      <c r="F19" s="1068" t="s">
        <v>1033</v>
      </c>
      <c r="G19" s="1069" t="s">
        <v>1033</v>
      </c>
      <c r="H19" s="1070" t="s">
        <v>1033</v>
      </c>
      <c r="I19" s="1071" t="s">
        <v>2770</v>
      </c>
      <c r="J19" s="1085" t="s">
        <v>597</v>
      </c>
      <c r="K19" s="1086">
        <v>60000</v>
      </c>
      <c r="L19" s="1083"/>
    </row>
    <row r="20" spans="1:12" s="81" customFormat="1" ht="15" customHeight="1">
      <c r="A20" s="1060">
        <v>9</v>
      </c>
      <c r="B20" s="1075" t="s">
        <v>2457</v>
      </c>
      <c r="C20" s="1074" t="s">
        <v>880</v>
      </c>
      <c r="D20" s="1075" t="s">
        <v>277</v>
      </c>
      <c r="E20" s="1074" t="s">
        <v>1033</v>
      </c>
      <c r="F20" s="1076" t="s">
        <v>1033</v>
      </c>
      <c r="G20" s="1077" t="s">
        <v>1033</v>
      </c>
      <c r="H20" s="1077" t="s">
        <v>1033</v>
      </c>
      <c r="I20" s="1078" t="s">
        <v>2771</v>
      </c>
      <c r="J20" s="1074" t="s">
        <v>2446</v>
      </c>
      <c r="K20" s="1081">
        <v>720000</v>
      </c>
      <c r="L20" s="1083"/>
    </row>
    <row r="21" spans="1:12" s="81" customFormat="1" ht="15" customHeight="1">
      <c r="A21" s="1060">
        <v>10</v>
      </c>
      <c r="B21" s="1087" t="s">
        <v>1111</v>
      </c>
      <c r="C21" s="1074" t="s">
        <v>2448</v>
      </c>
      <c r="D21" s="1075" t="s">
        <v>277</v>
      </c>
      <c r="E21" s="1074" t="s">
        <v>1033</v>
      </c>
      <c r="F21" s="1076" t="s">
        <v>1033</v>
      </c>
      <c r="G21" s="1077" t="s">
        <v>1033</v>
      </c>
      <c r="H21" s="1077" t="s">
        <v>1033</v>
      </c>
      <c r="I21" s="1078" t="s">
        <v>2772</v>
      </c>
      <c r="J21" s="1074" t="s">
        <v>2446</v>
      </c>
      <c r="K21" s="1081">
        <v>120000</v>
      </c>
      <c r="L21" s="1083"/>
    </row>
    <row r="22" spans="1:12" s="81" customFormat="1" ht="15" customHeight="1">
      <c r="A22" s="1060">
        <v>11</v>
      </c>
      <c r="B22" s="1075" t="s">
        <v>2452</v>
      </c>
      <c r="C22" s="1074" t="s">
        <v>880</v>
      </c>
      <c r="D22" s="1075" t="s">
        <v>277</v>
      </c>
      <c r="E22" s="1074" t="s">
        <v>1033</v>
      </c>
      <c r="F22" s="1076" t="s">
        <v>1033</v>
      </c>
      <c r="G22" s="1077" t="s">
        <v>1033</v>
      </c>
      <c r="H22" s="1077" t="s">
        <v>1033</v>
      </c>
      <c r="I22" s="1078" t="s">
        <v>2773</v>
      </c>
      <c r="J22" s="1074" t="s">
        <v>2446</v>
      </c>
      <c r="K22" s="1081">
        <v>60000</v>
      </c>
      <c r="L22" s="1083"/>
    </row>
    <row r="23" spans="1:12" s="81" customFormat="1" ht="15" customHeight="1">
      <c r="A23" s="1060">
        <v>12</v>
      </c>
      <c r="B23" s="1075" t="s">
        <v>2452</v>
      </c>
      <c r="C23" s="1074" t="s">
        <v>880</v>
      </c>
      <c r="D23" s="1075" t="s">
        <v>277</v>
      </c>
      <c r="E23" s="1074" t="s">
        <v>1033</v>
      </c>
      <c r="F23" s="1076" t="s">
        <v>1033</v>
      </c>
      <c r="G23" s="1077" t="s">
        <v>1033</v>
      </c>
      <c r="H23" s="1077" t="s">
        <v>1033</v>
      </c>
      <c r="I23" s="1078" t="s">
        <v>2774</v>
      </c>
      <c r="J23" s="1074" t="s">
        <v>2446</v>
      </c>
      <c r="K23" s="1081">
        <v>60000</v>
      </c>
      <c r="L23" s="1083"/>
    </row>
    <row r="24" spans="1:12" s="81" customFormat="1" ht="15" customHeight="1">
      <c r="A24" s="1060">
        <v>13</v>
      </c>
      <c r="B24" s="1075" t="s">
        <v>2458</v>
      </c>
      <c r="C24" s="1074" t="s">
        <v>2448</v>
      </c>
      <c r="D24" s="1075" t="s">
        <v>277</v>
      </c>
      <c r="E24" s="1074" t="s">
        <v>1033</v>
      </c>
      <c r="F24" s="1076" t="s">
        <v>1033</v>
      </c>
      <c r="G24" s="1077" t="s">
        <v>1033</v>
      </c>
      <c r="H24" s="1077" t="s">
        <v>1033</v>
      </c>
      <c r="I24" s="1078" t="s">
        <v>2775</v>
      </c>
      <c r="J24" s="1074" t="s">
        <v>2446</v>
      </c>
      <c r="K24" s="1081">
        <v>1800000</v>
      </c>
      <c r="L24" s="1083"/>
    </row>
    <row r="25" spans="1:12" s="81" customFormat="1" ht="15" customHeight="1">
      <c r="A25" s="1060">
        <v>14</v>
      </c>
      <c r="B25" s="1075" t="s">
        <v>2459</v>
      </c>
      <c r="C25" s="1074" t="s">
        <v>880</v>
      </c>
      <c r="D25" s="1075" t="s">
        <v>277</v>
      </c>
      <c r="E25" s="1074" t="s">
        <v>1033</v>
      </c>
      <c r="F25" s="1076" t="s">
        <v>1033</v>
      </c>
      <c r="G25" s="1077" t="s">
        <v>1033</v>
      </c>
      <c r="H25" s="1077" t="s">
        <v>1033</v>
      </c>
      <c r="I25" s="1078" t="s">
        <v>2776</v>
      </c>
      <c r="J25" s="1074" t="s">
        <v>2446</v>
      </c>
      <c r="K25" s="1081">
        <v>120000</v>
      </c>
      <c r="L25" s="1083"/>
    </row>
    <row r="26" spans="1:12" s="81" customFormat="1" ht="15" customHeight="1">
      <c r="A26" s="1060">
        <v>15</v>
      </c>
      <c r="B26" s="1075" t="s">
        <v>2452</v>
      </c>
      <c r="C26" s="1074" t="s">
        <v>880</v>
      </c>
      <c r="D26" s="1075" t="s">
        <v>277</v>
      </c>
      <c r="E26" s="1074" t="s">
        <v>1033</v>
      </c>
      <c r="F26" s="1076" t="s">
        <v>1033</v>
      </c>
      <c r="G26" s="1077" t="s">
        <v>1033</v>
      </c>
      <c r="H26" s="1077" t="s">
        <v>1033</v>
      </c>
      <c r="I26" s="1078" t="s">
        <v>2777</v>
      </c>
      <c r="J26" s="1074" t="s">
        <v>2446</v>
      </c>
      <c r="K26" s="1081">
        <v>55000</v>
      </c>
      <c r="L26" s="1083"/>
    </row>
    <row r="27" spans="1:12" s="81" customFormat="1" ht="15" customHeight="1">
      <c r="A27" s="1060">
        <v>16</v>
      </c>
      <c r="B27" s="1075" t="s">
        <v>2452</v>
      </c>
      <c r="C27" s="1074" t="s">
        <v>880</v>
      </c>
      <c r="D27" s="1075" t="s">
        <v>277</v>
      </c>
      <c r="E27" s="1074" t="s">
        <v>1033</v>
      </c>
      <c r="F27" s="1076" t="s">
        <v>1033</v>
      </c>
      <c r="G27" s="1077" t="s">
        <v>1033</v>
      </c>
      <c r="H27" s="1077" t="s">
        <v>1033</v>
      </c>
      <c r="I27" s="1078" t="s">
        <v>2778</v>
      </c>
      <c r="J27" s="1074" t="s">
        <v>2446</v>
      </c>
      <c r="K27" s="1081">
        <v>240000</v>
      </c>
      <c r="L27" s="1083"/>
    </row>
    <row r="28" spans="1:12" s="81" customFormat="1" ht="15" customHeight="1">
      <c r="A28" s="1060">
        <v>17</v>
      </c>
      <c r="B28" s="1075" t="s">
        <v>2452</v>
      </c>
      <c r="C28" s="1074" t="s">
        <v>880</v>
      </c>
      <c r="D28" s="1075" t="s">
        <v>277</v>
      </c>
      <c r="E28" s="1074" t="s">
        <v>1033</v>
      </c>
      <c r="F28" s="1076" t="s">
        <v>1033</v>
      </c>
      <c r="G28" s="1077" t="s">
        <v>1033</v>
      </c>
      <c r="H28" s="1077" t="s">
        <v>1033</v>
      </c>
      <c r="I28" s="1078" t="s">
        <v>2779</v>
      </c>
      <c r="J28" s="1074" t="s">
        <v>2446</v>
      </c>
      <c r="K28" s="1081">
        <v>60000</v>
      </c>
      <c r="L28" s="1083"/>
    </row>
    <row r="29" spans="1:12" s="81" customFormat="1" ht="15" customHeight="1">
      <c r="A29" s="1060">
        <v>18</v>
      </c>
      <c r="B29" s="1075" t="s">
        <v>2451</v>
      </c>
      <c r="C29" s="1074" t="s">
        <v>880</v>
      </c>
      <c r="D29" s="1075" t="s">
        <v>277</v>
      </c>
      <c r="E29" s="1074" t="s">
        <v>1033</v>
      </c>
      <c r="F29" s="1076" t="s">
        <v>1033</v>
      </c>
      <c r="G29" s="1077" t="s">
        <v>1033</v>
      </c>
      <c r="H29" s="1077" t="s">
        <v>1033</v>
      </c>
      <c r="I29" s="1078" t="s">
        <v>2780</v>
      </c>
      <c r="J29" s="1074" t="s">
        <v>2446</v>
      </c>
      <c r="K29" s="1081">
        <v>60000</v>
      </c>
      <c r="L29" s="1083"/>
    </row>
    <row r="30" spans="1:12" s="81" customFormat="1" ht="15" customHeight="1">
      <c r="A30" s="1060">
        <v>19</v>
      </c>
      <c r="B30" s="1075" t="s">
        <v>2451</v>
      </c>
      <c r="C30" s="1074" t="s">
        <v>880</v>
      </c>
      <c r="D30" s="1075" t="s">
        <v>277</v>
      </c>
      <c r="E30" s="1074" t="s">
        <v>1033</v>
      </c>
      <c r="F30" s="1076" t="s">
        <v>1033</v>
      </c>
      <c r="G30" s="1077" t="s">
        <v>1033</v>
      </c>
      <c r="H30" s="1077" t="s">
        <v>1033</v>
      </c>
      <c r="I30" s="1078" t="s">
        <v>2781</v>
      </c>
      <c r="J30" s="1074" t="s">
        <v>2446</v>
      </c>
      <c r="K30" s="1081">
        <v>60000</v>
      </c>
      <c r="L30" s="1083"/>
    </row>
    <row r="31" spans="1:12" s="81" customFormat="1" ht="15" customHeight="1">
      <c r="A31" s="1060">
        <v>20</v>
      </c>
      <c r="B31" s="1075" t="s">
        <v>2459</v>
      </c>
      <c r="C31" s="1074" t="s">
        <v>880</v>
      </c>
      <c r="D31" s="1075" t="s">
        <v>277</v>
      </c>
      <c r="E31" s="1074" t="s">
        <v>1033</v>
      </c>
      <c r="F31" s="1076" t="s">
        <v>1033</v>
      </c>
      <c r="G31" s="1077" t="s">
        <v>1033</v>
      </c>
      <c r="H31" s="1077" t="s">
        <v>1033</v>
      </c>
      <c r="I31" s="1078" t="s">
        <v>2782</v>
      </c>
      <c r="J31" s="1074" t="s">
        <v>2446</v>
      </c>
      <c r="K31" s="1081">
        <v>120000</v>
      </c>
      <c r="L31" s="1083"/>
    </row>
    <row r="32" spans="1:12" s="81" customFormat="1" ht="15" customHeight="1">
      <c r="A32" s="1060">
        <v>21</v>
      </c>
      <c r="B32" s="1075" t="s">
        <v>2451</v>
      </c>
      <c r="C32" s="1074" t="s">
        <v>880</v>
      </c>
      <c r="D32" s="1075" t="s">
        <v>277</v>
      </c>
      <c r="E32" s="1074" t="s">
        <v>1033</v>
      </c>
      <c r="F32" s="1076" t="s">
        <v>1033</v>
      </c>
      <c r="G32" s="1077" t="s">
        <v>1033</v>
      </c>
      <c r="H32" s="1077" t="s">
        <v>1033</v>
      </c>
      <c r="I32" s="1078" t="s">
        <v>2783</v>
      </c>
      <c r="J32" s="1074" t="s">
        <v>2446</v>
      </c>
      <c r="K32" s="1081">
        <v>110000</v>
      </c>
      <c r="L32" s="1083"/>
    </row>
    <row r="33" spans="1:12" s="81" customFormat="1" ht="15" customHeight="1">
      <c r="A33" s="1060">
        <v>22</v>
      </c>
      <c r="B33" s="1075" t="s">
        <v>2455</v>
      </c>
      <c r="C33" s="1074" t="s">
        <v>2448</v>
      </c>
      <c r="D33" s="1075" t="s">
        <v>277</v>
      </c>
      <c r="E33" s="1074" t="s">
        <v>1033</v>
      </c>
      <c r="F33" s="1076" t="s">
        <v>1033</v>
      </c>
      <c r="G33" s="1077" t="s">
        <v>1033</v>
      </c>
      <c r="H33" s="1077" t="s">
        <v>1033</v>
      </c>
      <c r="I33" s="1078" t="s">
        <v>2784</v>
      </c>
      <c r="J33" s="1074" t="s">
        <v>1029</v>
      </c>
      <c r="K33" s="1081">
        <v>100000</v>
      </c>
      <c r="L33" s="1083"/>
    </row>
    <row r="34" spans="1:12" s="81" customFormat="1" ht="15" customHeight="1">
      <c r="A34" s="1060">
        <v>23</v>
      </c>
      <c r="B34" s="1075" t="s">
        <v>2459</v>
      </c>
      <c r="C34" s="1074" t="s">
        <v>880</v>
      </c>
      <c r="D34" s="1075" t="s">
        <v>277</v>
      </c>
      <c r="E34" s="1074" t="s">
        <v>1033</v>
      </c>
      <c r="F34" s="1076" t="s">
        <v>1033</v>
      </c>
      <c r="G34" s="1077" t="s">
        <v>1033</v>
      </c>
      <c r="H34" s="1077" t="s">
        <v>1033</v>
      </c>
      <c r="I34" s="1078" t="s">
        <v>2785</v>
      </c>
      <c r="J34" s="1074" t="s">
        <v>2446</v>
      </c>
      <c r="K34" s="1081">
        <v>840000</v>
      </c>
      <c r="L34" s="1083"/>
    </row>
    <row r="35" spans="1:12" s="81" customFormat="1" ht="15" customHeight="1">
      <c r="A35" s="1060">
        <v>24</v>
      </c>
      <c r="B35" s="1087">
        <v>44924</v>
      </c>
      <c r="C35" s="1074" t="s">
        <v>880</v>
      </c>
      <c r="D35" s="1075" t="s">
        <v>277</v>
      </c>
      <c r="E35" s="1074" t="s">
        <v>1033</v>
      </c>
      <c r="F35" s="1076" t="s">
        <v>1033</v>
      </c>
      <c r="G35" s="1077" t="s">
        <v>1033</v>
      </c>
      <c r="H35" s="1077" t="s">
        <v>1033</v>
      </c>
      <c r="I35" s="1078" t="s">
        <v>2773</v>
      </c>
      <c r="J35" s="1074" t="s">
        <v>2446</v>
      </c>
      <c r="K35" s="1081">
        <v>250000</v>
      </c>
      <c r="L35" s="1083"/>
    </row>
    <row r="36" spans="1:12" s="81" customFormat="1" ht="15" customHeight="1">
      <c r="A36" s="1060">
        <v>25</v>
      </c>
      <c r="B36" s="1087">
        <v>44223</v>
      </c>
      <c r="C36" s="1074" t="s">
        <v>880</v>
      </c>
      <c r="D36" s="1075" t="s">
        <v>277</v>
      </c>
      <c r="E36" s="1074" t="s">
        <v>1033</v>
      </c>
      <c r="F36" s="1076" t="s">
        <v>1033</v>
      </c>
      <c r="G36" s="1077" t="s">
        <v>1033</v>
      </c>
      <c r="H36" s="1077" t="s">
        <v>1033</v>
      </c>
      <c r="I36" s="1078" t="s">
        <v>2786</v>
      </c>
      <c r="J36" s="1074" t="s">
        <v>2446</v>
      </c>
      <c r="K36" s="1081">
        <v>10000</v>
      </c>
      <c r="L36" s="1083"/>
    </row>
    <row r="37" spans="1:12" s="81" customFormat="1" ht="15" customHeight="1">
      <c r="A37" s="1060">
        <v>26</v>
      </c>
      <c r="B37" s="1075" t="s">
        <v>2452</v>
      </c>
      <c r="C37" s="1074" t="s">
        <v>880</v>
      </c>
      <c r="D37" s="1075" t="s">
        <v>277</v>
      </c>
      <c r="E37" s="1074" t="s">
        <v>1033</v>
      </c>
      <c r="F37" s="1076" t="s">
        <v>1033</v>
      </c>
      <c r="G37" s="1077" t="s">
        <v>1033</v>
      </c>
      <c r="H37" s="1077" t="s">
        <v>1033</v>
      </c>
      <c r="I37" s="1078" t="s">
        <v>2787</v>
      </c>
      <c r="J37" s="1074" t="s">
        <v>2446</v>
      </c>
      <c r="K37" s="1081">
        <v>120000</v>
      </c>
      <c r="L37" s="1083"/>
    </row>
    <row r="38" spans="1:12" s="81" customFormat="1" ht="15" customHeight="1">
      <c r="A38" s="1060">
        <v>27</v>
      </c>
      <c r="B38" s="1075" t="s">
        <v>2459</v>
      </c>
      <c r="C38" s="1074" t="s">
        <v>880</v>
      </c>
      <c r="D38" s="1075" t="s">
        <v>277</v>
      </c>
      <c r="E38" s="1074" t="s">
        <v>1033</v>
      </c>
      <c r="F38" s="1076" t="s">
        <v>1033</v>
      </c>
      <c r="G38" s="1077" t="s">
        <v>1033</v>
      </c>
      <c r="H38" s="1077" t="s">
        <v>1033</v>
      </c>
      <c r="I38" s="1078" t="s">
        <v>2788</v>
      </c>
      <c r="J38" s="1074" t="s">
        <v>2446</v>
      </c>
      <c r="K38" s="1081">
        <v>120000</v>
      </c>
      <c r="L38" s="1083"/>
    </row>
    <row r="39" spans="1:12" s="81" customFormat="1" ht="15" customHeight="1">
      <c r="A39" s="1060">
        <v>28</v>
      </c>
      <c r="B39" s="1075" t="s">
        <v>2451</v>
      </c>
      <c r="C39" s="1074" t="s">
        <v>880</v>
      </c>
      <c r="D39" s="1075" t="s">
        <v>277</v>
      </c>
      <c r="E39" s="1074" t="s">
        <v>1033</v>
      </c>
      <c r="F39" s="1076" t="s">
        <v>1033</v>
      </c>
      <c r="G39" s="1077" t="s">
        <v>1033</v>
      </c>
      <c r="H39" s="1077" t="s">
        <v>1033</v>
      </c>
      <c r="I39" s="1078" t="s">
        <v>2789</v>
      </c>
      <c r="J39" s="1074" t="s">
        <v>2446</v>
      </c>
      <c r="K39" s="1081">
        <v>120000</v>
      </c>
      <c r="L39" s="1083"/>
    </row>
    <row r="40" spans="1:12" s="81" customFormat="1" ht="15" customHeight="1">
      <c r="A40" s="1060">
        <v>29</v>
      </c>
      <c r="B40" s="1075" t="s">
        <v>2451</v>
      </c>
      <c r="C40" s="1074" t="s">
        <v>880</v>
      </c>
      <c r="D40" s="1075" t="s">
        <v>277</v>
      </c>
      <c r="E40" s="1074" t="s">
        <v>1033</v>
      </c>
      <c r="F40" s="1076" t="s">
        <v>1033</v>
      </c>
      <c r="G40" s="1077" t="s">
        <v>1033</v>
      </c>
      <c r="H40" s="1077" t="s">
        <v>1033</v>
      </c>
      <c r="I40" s="1078" t="s">
        <v>2790</v>
      </c>
      <c r="J40" s="1074" t="s">
        <v>2446</v>
      </c>
      <c r="K40" s="1081">
        <v>120000</v>
      </c>
      <c r="L40" s="1083"/>
    </row>
    <row r="41" spans="1:12" s="81" customFormat="1" ht="15" customHeight="1">
      <c r="A41" s="1060">
        <v>30</v>
      </c>
      <c r="B41" s="1075" t="s">
        <v>2459</v>
      </c>
      <c r="C41" s="1074" t="s">
        <v>880</v>
      </c>
      <c r="D41" s="1075" t="s">
        <v>277</v>
      </c>
      <c r="E41" s="1074" t="s">
        <v>1033</v>
      </c>
      <c r="F41" s="1076" t="s">
        <v>1033</v>
      </c>
      <c r="G41" s="1077" t="s">
        <v>1033</v>
      </c>
      <c r="H41" s="1077" t="s">
        <v>1033</v>
      </c>
      <c r="I41" s="1078" t="s">
        <v>2791</v>
      </c>
      <c r="J41" s="1074" t="s">
        <v>2446</v>
      </c>
      <c r="K41" s="1081">
        <v>120000</v>
      </c>
      <c r="L41" s="1083"/>
    </row>
    <row r="42" spans="1:12" s="81" customFormat="1" ht="15" customHeight="1">
      <c r="A42" s="1060">
        <v>31</v>
      </c>
      <c r="B42" s="1075" t="s">
        <v>2460</v>
      </c>
      <c r="C42" s="1074" t="s">
        <v>880</v>
      </c>
      <c r="D42" s="1075" t="s">
        <v>277</v>
      </c>
      <c r="E42" s="1074" t="s">
        <v>1033</v>
      </c>
      <c r="F42" s="1076" t="s">
        <v>1033</v>
      </c>
      <c r="G42" s="1077" t="s">
        <v>1033</v>
      </c>
      <c r="H42" s="1077" t="s">
        <v>1033</v>
      </c>
      <c r="I42" s="1078" t="s">
        <v>2792</v>
      </c>
      <c r="J42" s="1074" t="s">
        <v>2446</v>
      </c>
      <c r="K42" s="1081">
        <v>40000</v>
      </c>
      <c r="L42" s="1083"/>
    </row>
    <row r="43" spans="1:12" s="81" customFormat="1" ht="15" customHeight="1">
      <c r="A43" s="1060">
        <v>32</v>
      </c>
      <c r="B43" s="1075" t="s">
        <v>2461</v>
      </c>
      <c r="C43" s="1074" t="s">
        <v>673</v>
      </c>
      <c r="D43" s="1075" t="s">
        <v>277</v>
      </c>
      <c r="E43" s="1074" t="s">
        <v>1033</v>
      </c>
      <c r="F43" s="1076" t="s">
        <v>1033</v>
      </c>
      <c r="G43" s="1077" t="s">
        <v>1033</v>
      </c>
      <c r="H43" s="1077" t="s">
        <v>1033</v>
      </c>
      <c r="I43" s="1078" t="s">
        <v>2793</v>
      </c>
      <c r="J43" s="1074" t="s">
        <v>1029</v>
      </c>
      <c r="K43" s="1081">
        <v>70000</v>
      </c>
      <c r="L43" s="1083"/>
    </row>
    <row r="44" spans="1:12" s="81" customFormat="1" ht="15" customHeight="1">
      <c r="A44" s="1060">
        <v>33</v>
      </c>
      <c r="B44" s="1075" t="s">
        <v>2462</v>
      </c>
      <c r="C44" s="1074" t="s">
        <v>2448</v>
      </c>
      <c r="D44" s="1075" t="s">
        <v>277</v>
      </c>
      <c r="E44" s="1074" t="s">
        <v>1033</v>
      </c>
      <c r="F44" s="1076" t="s">
        <v>1033</v>
      </c>
      <c r="G44" s="1077" t="s">
        <v>1033</v>
      </c>
      <c r="H44" s="1077" t="s">
        <v>1033</v>
      </c>
      <c r="I44" s="1078" t="s">
        <v>2794</v>
      </c>
      <c r="J44" s="1074" t="s">
        <v>1029</v>
      </c>
      <c r="K44" s="1081">
        <v>240000</v>
      </c>
      <c r="L44" s="1083"/>
    </row>
    <row r="45" spans="1:12" s="81" customFormat="1" ht="15" customHeight="1">
      <c r="A45" s="1060">
        <v>34</v>
      </c>
      <c r="B45" s="1075" t="s">
        <v>2463</v>
      </c>
      <c r="C45" s="1074" t="s">
        <v>2448</v>
      </c>
      <c r="D45" s="1075" t="s">
        <v>277</v>
      </c>
      <c r="E45" s="1074" t="s">
        <v>1033</v>
      </c>
      <c r="F45" s="1076" t="s">
        <v>1033</v>
      </c>
      <c r="G45" s="1077" t="s">
        <v>1033</v>
      </c>
      <c r="H45" s="1077" t="s">
        <v>1033</v>
      </c>
      <c r="I45" s="1078" t="s">
        <v>2795</v>
      </c>
      <c r="J45" s="1074" t="s">
        <v>1029</v>
      </c>
      <c r="K45" s="1081">
        <v>120000</v>
      </c>
      <c r="L45" s="1083"/>
    </row>
    <row r="46" spans="1:12" s="81" customFormat="1" ht="15" customHeight="1">
      <c r="A46" s="1060">
        <v>35</v>
      </c>
      <c r="B46" s="1087" t="s">
        <v>2464</v>
      </c>
      <c r="C46" s="1074" t="s">
        <v>596</v>
      </c>
      <c r="D46" s="1075" t="s">
        <v>1030</v>
      </c>
      <c r="E46" s="1074" t="s">
        <v>1033</v>
      </c>
      <c r="F46" s="1076" t="s">
        <v>1033</v>
      </c>
      <c r="G46" s="1077" t="s">
        <v>1033</v>
      </c>
      <c r="H46" s="1077" t="s">
        <v>1033</v>
      </c>
      <c r="I46" s="1078" t="s">
        <v>2796</v>
      </c>
      <c r="J46" s="1074" t="s">
        <v>2446</v>
      </c>
      <c r="K46" s="1081">
        <v>40000</v>
      </c>
      <c r="L46" s="1083"/>
    </row>
    <row r="47" spans="1:12" s="81" customFormat="1" ht="15" customHeight="1">
      <c r="A47" s="1060">
        <v>36</v>
      </c>
      <c r="B47" s="1075" t="s">
        <v>2451</v>
      </c>
      <c r="C47" s="1074" t="s">
        <v>880</v>
      </c>
      <c r="D47" s="1075" t="s">
        <v>277</v>
      </c>
      <c r="E47" s="1074" t="s">
        <v>1033</v>
      </c>
      <c r="F47" s="1076" t="s">
        <v>1033</v>
      </c>
      <c r="G47" s="1077" t="s">
        <v>1033</v>
      </c>
      <c r="H47" s="1077" t="s">
        <v>1033</v>
      </c>
      <c r="I47" s="1078" t="s">
        <v>2797</v>
      </c>
      <c r="J47" s="1074" t="s">
        <v>2446</v>
      </c>
      <c r="K47" s="1081">
        <v>30000</v>
      </c>
      <c r="L47" s="1083"/>
    </row>
    <row r="48" spans="1:12" s="81" customFormat="1" ht="15" customHeight="1">
      <c r="A48" s="1060">
        <v>37</v>
      </c>
      <c r="B48" s="1075" t="s">
        <v>2451</v>
      </c>
      <c r="C48" s="1074" t="s">
        <v>880</v>
      </c>
      <c r="D48" s="1075" t="s">
        <v>277</v>
      </c>
      <c r="E48" s="1074" t="s">
        <v>1033</v>
      </c>
      <c r="F48" s="1076" t="s">
        <v>1033</v>
      </c>
      <c r="G48" s="1077" t="s">
        <v>1033</v>
      </c>
      <c r="H48" s="1077" t="s">
        <v>1033</v>
      </c>
      <c r="I48" s="1078" t="s">
        <v>2798</v>
      </c>
      <c r="J48" s="1074" t="s">
        <v>2446</v>
      </c>
      <c r="K48" s="1081">
        <v>120000</v>
      </c>
      <c r="L48" s="1083"/>
    </row>
    <row r="49" spans="1:12" s="81" customFormat="1" ht="15" customHeight="1">
      <c r="A49" s="1060">
        <v>38</v>
      </c>
      <c r="B49" s="1075" t="s">
        <v>2465</v>
      </c>
      <c r="C49" s="1074" t="s">
        <v>880</v>
      </c>
      <c r="D49" s="1075" t="s">
        <v>277</v>
      </c>
      <c r="E49" s="1074" t="s">
        <v>1033</v>
      </c>
      <c r="F49" s="1077" t="s">
        <v>1033</v>
      </c>
      <c r="G49" s="1077" t="s">
        <v>1033</v>
      </c>
      <c r="H49" s="1077" t="s">
        <v>1033</v>
      </c>
      <c r="I49" s="1078" t="s">
        <v>2799</v>
      </c>
      <c r="J49" s="1074" t="s">
        <v>2446</v>
      </c>
      <c r="K49" s="1081">
        <v>50000</v>
      </c>
      <c r="L49" s="1083"/>
    </row>
    <row r="50" spans="1:12" s="81" customFormat="1" ht="15" customHeight="1">
      <c r="A50" s="1060">
        <v>39</v>
      </c>
      <c r="B50" s="1075" t="s">
        <v>2466</v>
      </c>
      <c r="C50" s="1074" t="s">
        <v>880</v>
      </c>
      <c r="D50" s="1075" t="s">
        <v>277</v>
      </c>
      <c r="E50" s="1074" t="s">
        <v>1033</v>
      </c>
      <c r="F50" s="1077" t="s">
        <v>1033</v>
      </c>
      <c r="G50" s="1077" t="s">
        <v>1033</v>
      </c>
      <c r="H50" s="1077" t="s">
        <v>1033</v>
      </c>
      <c r="I50" s="1078" t="s">
        <v>2800</v>
      </c>
      <c r="J50" s="1074" t="s">
        <v>2446</v>
      </c>
      <c r="K50" s="1081">
        <v>100000</v>
      </c>
      <c r="L50" s="1083"/>
    </row>
    <row r="51" spans="1:12" s="81" customFormat="1" ht="15" customHeight="1">
      <c r="A51" s="1060">
        <v>40</v>
      </c>
      <c r="B51" s="1075" t="s">
        <v>2467</v>
      </c>
      <c r="C51" s="1074" t="s">
        <v>880</v>
      </c>
      <c r="D51" s="1075" t="s">
        <v>277</v>
      </c>
      <c r="E51" s="1074" t="s">
        <v>1033</v>
      </c>
      <c r="F51" s="1077" t="s">
        <v>1033</v>
      </c>
      <c r="G51" s="1077" t="s">
        <v>1033</v>
      </c>
      <c r="H51" s="1077" t="s">
        <v>1033</v>
      </c>
      <c r="I51" s="1078" t="s">
        <v>2801</v>
      </c>
      <c r="J51" s="1074" t="s">
        <v>2446</v>
      </c>
      <c r="K51" s="1081">
        <v>110000</v>
      </c>
      <c r="L51" s="1083"/>
    </row>
    <row r="52" spans="1:12" s="81" customFormat="1" ht="15" customHeight="1">
      <c r="A52" s="1060">
        <v>41</v>
      </c>
      <c r="B52" s="1075" t="s">
        <v>2468</v>
      </c>
      <c r="C52" s="1074" t="s">
        <v>880</v>
      </c>
      <c r="D52" s="1075" t="s">
        <v>277</v>
      </c>
      <c r="E52" s="1074" t="s">
        <v>1033</v>
      </c>
      <c r="F52" s="1076" t="s">
        <v>1033</v>
      </c>
      <c r="G52" s="1077" t="s">
        <v>1033</v>
      </c>
      <c r="H52" s="1077" t="s">
        <v>1033</v>
      </c>
      <c r="I52" s="1078" t="s">
        <v>2802</v>
      </c>
      <c r="J52" s="1074" t="s">
        <v>2446</v>
      </c>
      <c r="K52" s="1081">
        <v>120000</v>
      </c>
      <c r="L52" s="1083"/>
    </row>
    <row r="53" spans="1:12" s="81" customFormat="1" ht="15" customHeight="1">
      <c r="A53" s="1060">
        <v>42</v>
      </c>
      <c r="B53" s="1075" t="s">
        <v>2469</v>
      </c>
      <c r="C53" s="1074" t="s">
        <v>880</v>
      </c>
      <c r="D53" s="1075" t="s">
        <v>277</v>
      </c>
      <c r="E53" s="1074" t="s">
        <v>1033</v>
      </c>
      <c r="F53" s="1076" t="s">
        <v>1033</v>
      </c>
      <c r="G53" s="1077" t="s">
        <v>1033</v>
      </c>
      <c r="H53" s="1077" t="s">
        <v>1033</v>
      </c>
      <c r="I53" s="1078" t="s">
        <v>2803</v>
      </c>
      <c r="J53" s="1074" t="s">
        <v>2446</v>
      </c>
      <c r="K53" s="1081">
        <v>10000</v>
      </c>
      <c r="L53" s="1083"/>
    </row>
    <row r="54" spans="1:12" s="81" customFormat="1" ht="15" customHeight="1">
      <c r="A54" s="1060">
        <v>43</v>
      </c>
      <c r="B54" s="1087">
        <v>44223</v>
      </c>
      <c r="C54" s="1074" t="s">
        <v>880</v>
      </c>
      <c r="D54" s="1075" t="s">
        <v>277</v>
      </c>
      <c r="E54" s="1074" t="s">
        <v>1033</v>
      </c>
      <c r="F54" s="1076" t="s">
        <v>1033</v>
      </c>
      <c r="G54" s="1077" t="s">
        <v>1033</v>
      </c>
      <c r="H54" s="1077" t="s">
        <v>1033</v>
      </c>
      <c r="I54" s="1078" t="s">
        <v>2804</v>
      </c>
      <c r="J54" s="1074" t="s">
        <v>597</v>
      </c>
      <c r="K54" s="1081">
        <v>10000</v>
      </c>
      <c r="L54" s="1083"/>
    </row>
    <row r="55" spans="1:12" s="81" customFormat="1" ht="15" customHeight="1">
      <c r="A55" s="1060">
        <v>44</v>
      </c>
      <c r="B55" s="1075" t="s">
        <v>2470</v>
      </c>
      <c r="C55" s="1074" t="s">
        <v>2448</v>
      </c>
      <c r="D55" s="1075" t="s">
        <v>277</v>
      </c>
      <c r="E55" s="1074" t="s">
        <v>1033</v>
      </c>
      <c r="F55" s="1076" t="s">
        <v>1033</v>
      </c>
      <c r="G55" s="1077" t="s">
        <v>1033</v>
      </c>
      <c r="H55" s="1064" t="s">
        <v>1028</v>
      </c>
      <c r="I55" s="1078" t="s">
        <v>2805</v>
      </c>
      <c r="J55" s="1074" t="s">
        <v>1029</v>
      </c>
      <c r="K55" s="1081">
        <v>1200000</v>
      </c>
      <c r="L55" s="1083"/>
    </row>
    <row r="56" spans="1:12" s="81" customFormat="1" ht="14.85" customHeight="1">
      <c r="A56" s="1060">
        <v>45</v>
      </c>
      <c r="B56" s="1087">
        <v>44905</v>
      </c>
      <c r="C56" s="1074" t="s">
        <v>880</v>
      </c>
      <c r="D56" s="1075" t="s">
        <v>277</v>
      </c>
      <c r="E56" s="1074" t="s">
        <v>1033</v>
      </c>
      <c r="F56" s="1076" t="s">
        <v>1033</v>
      </c>
      <c r="G56" s="1077" t="s">
        <v>1033</v>
      </c>
      <c r="H56" s="1077" t="s">
        <v>1033</v>
      </c>
      <c r="I56" s="1078" t="s">
        <v>2806</v>
      </c>
      <c r="J56" s="1074" t="s">
        <v>2446</v>
      </c>
      <c r="K56" s="1081">
        <v>400000</v>
      </c>
      <c r="L56" s="1083"/>
    </row>
    <row r="57" spans="1:12" s="81" customFormat="1" ht="15" customHeight="1">
      <c r="A57" s="1060">
        <v>46</v>
      </c>
      <c r="B57" s="1075" t="s">
        <v>2459</v>
      </c>
      <c r="C57" s="1074" t="s">
        <v>880</v>
      </c>
      <c r="D57" s="1075" t="s">
        <v>277</v>
      </c>
      <c r="E57" s="1074" t="s">
        <v>1033</v>
      </c>
      <c r="F57" s="1076" t="s">
        <v>1033</v>
      </c>
      <c r="G57" s="1077" t="s">
        <v>1033</v>
      </c>
      <c r="H57" s="1077" t="s">
        <v>1033</v>
      </c>
      <c r="I57" s="1078" t="s">
        <v>2807</v>
      </c>
      <c r="J57" s="1074" t="s">
        <v>2446</v>
      </c>
      <c r="K57" s="1081">
        <v>120000</v>
      </c>
      <c r="L57" s="1083"/>
    </row>
    <row r="58" spans="1:12" s="81" customFormat="1" ht="15" customHeight="1">
      <c r="A58" s="1060">
        <v>47</v>
      </c>
      <c r="B58" s="1075" t="s">
        <v>2471</v>
      </c>
      <c r="C58" s="1074" t="s">
        <v>2448</v>
      </c>
      <c r="D58" s="1075" t="s">
        <v>2472</v>
      </c>
      <c r="E58" s="1074"/>
      <c r="F58" s="1077" t="s">
        <v>1033</v>
      </c>
      <c r="G58" s="1077" t="s">
        <v>1028</v>
      </c>
      <c r="H58" s="1077" t="s">
        <v>1028</v>
      </c>
      <c r="I58" s="1075" t="s">
        <v>2857</v>
      </c>
      <c r="J58" s="1074" t="s">
        <v>1029</v>
      </c>
      <c r="K58" s="1081">
        <v>5900000</v>
      </c>
      <c r="L58" s="1083"/>
    </row>
    <row r="59" spans="1:12" s="81" customFormat="1" ht="15" customHeight="1">
      <c r="A59" s="1060">
        <v>48</v>
      </c>
      <c r="B59" s="1088" t="s">
        <v>2473</v>
      </c>
      <c r="C59" s="1074" t="s">
        <v>880</v>
      </c>
      <c r="D59" s="1075" t="s">
        <v>277</v>
      </c>
      <c r="E59" s="1074" t="s">
        <v>1033</v>
      </c>
      <c r="F59" s="1076" t="s">
        <v>1033</v>
      </c>
      <c r="G59" s="1077" t="s">
        <v>1033</v>
      </c>
      <c r="H59" s="1077" t="s">
        <v>1033</v>
      </c>
      <c r="I59" s="1078" t="s">
        <v>2808</v>
      </c>
      <c r="J59" s="1074" t="s">
        <v>2446</v>
      </c>
      <c r="K59" s="1081">
        <v>35000</v>
      </c>
      <c r="L59" s="1083"/>
    </row>
    <row r="60" spans="1:12" s="81" customFormat="1" ht="15" customHeight="1">
      <c r="A60" s="1060">
        <v>49</v>
      </c>
      <c r="B60" s="1088" t="s">
        <v>2474</v>
      </c>
      <c r="C60" s="1074" t="s">
        <v>880</v>
      </c>
      <c r="D60" s="1075" t="s">
        <v>277</v>
      </c>
      <c r="E60" s="1074" t="s">
        <v>1033</v>
      </c>
      <c r="F60" s="1076" t="s">
        <v>1033</v>
      </c>
      <c r="G60" s="1077" t="s">
        <v>1033</v>
      </c>
      <c r="H60" s="1077" t="s">
        <v>1033</v>
      </c>
      <c r="I60" s="1078" t="s">
        <v>2809</v>
      </c>
      <c r="J60" s="1074" t="s">
        <v>2446</v>
      </c>
      <c r="K60" s="1081">
        <v>70000</v>
      </c>
      <c r="L60" s="1083"/>
    </row>
    <row r="61" spans="1:12" s="81" customFormat="1" ht="15" customHeight="1">
      <c r="A61" s="1060">
        <v>50</v>
      </c>
      <c r="B61" s="1075" t="s">
        <v>2475</v>
      </c>
      <c r="C61" s="1074" t="s">
        <v>880</v>
      </c>
      <c r="D61" s="1075" t="s">
        <v>277</v>
      </c>
      <c r="E61" s="1074" t="s">
        <v>1033</v>
      </c>
      <c r="F61" s="1076" t="s">
        <v>1033</v>
      </c>
      <c r="G61" s="1077" t="s">
        <v>1033</v>
      </c>
      <c r="H61" s="1077" t="s">
        <v>1033</v>
      </c>
      <c r="I61" s="1078" t="s">
        <v>2810</v>
      </c>
      <c r="J61" s="1074" t="s">
        <v>2446</v>
      </c>
      <c r="K61" s="1081">
        <v>20000</v>
      </c>
      <c r="L61" s="1083"/>
    </row>
    <row r="62" spans="1:12" s="81" customFormat="1" ht="15" customHeight="1">
      <c r="A62" s="1060">
        <v>51</v>
      </c>
      <c r="B62" s="1075" t="s">
        <v>2459</v>
      </c>
      <c r="C62" s="1074" t="s">
        <v>880</v>
      </c>
      <c r="D62" s="1075" t="s">
        <v>277</v>
      </c>
      <c r="E62" s="1074" t="s">
        <v>1033</v>
      </c>
      <c r="F62" s="1076" t="s">
        <v>1033</v>
      </c>
      <c r="G62" s="1077" t="s">
        <v>1033</v>
      </c>
      <c r="H62" s="1077" t="s">
        <v>1033</v>
      </c>
      <c r="I62" s="1078" t="s">
        <v>2811</v>
      </c>
      <c r="J62" s="1074" t="s">
        <v>2446</v>
      </c>
      <c r="K62" s="1081">
        <v>120000</v>
      </c>
      <c r="L62" s="1083"/>
    </row>
    <row r="63" spans="1:12" s="81" customFormat="1" ht="15" customHeight="1">
      <c r="A63" s="1060">
        <v>52</v>
      </c>
      <c r="B63" s="1075" t="s">
        <v>2452</v>
      </c>
      <c r="C63" s="1074" t="s">
        <v>880</v>
      </c>
      <c r="D63" s="1075" t="s">
        <v>277</v>
      </c>
      <c r="E63" s="1074" t="s">
        <v>1033</v>
      </c>
      <c r="F63" s="1076" t="s">
        <v>1033</v>
      </c>
      <c r="G63" s="1077" t="s">
        <v>1033</v>
      </c>
      <c r="H63" s="1077" t="s">
        <v>1033</v>
      </c>
      <c r="I63" s="1078" t="s">
        <v>2812</v>
      </c>
      <c r="J63" s="1074" t="s">
        <v>2446</v>
      </c>
      <c r="K63" s="1081">
        <v>600000</v>
      </c>
      <c r="L63" s="1083"/>
    </row>
    <row r="64" spans="1:12" s="81" customFormat="1" ht="15" customHeight="1">
      <c r="A64" s="1060">
        <v>53</v>
      </c>
      <c r="B64" s="1075" t="s">
        <v>2476</v>
      </c>
      <c r="C64" s="1074" t="s">
        <v>880</v>
      </c>
      <c r="D64" s="1075" t="s">
        <v>277</v>
      </c>
      <c r="E64" s="1074" t="s">
        <v>1033</v>
      </c>
      <c r="F64" s="1076" t="s">
        <v>1033</v>
      </c>
      <c r="G64" s="1077" t="s">
        <v>1033</v>
      </c>
      <c r="H64" s="1077" t="s">
        <v>1033</v>
      </c>
      <c r="I64" s="1078" t="s">
        <v>2813</v>
      </c>
      <c r="J64" s="1074" t="s">
        <v>2446</v>
      </c>
      <c r="K64" s="1081">
        <v>30000</v>
      </c>
      <c r="L64" s="1083"/>
    </row>
    <row r="65" spans="1:12" s="81" customFormat="1" ht="15" customHeight="1">
      <c r="A65" s="1060">
        <v>54</v>
      </c>
      <c r="B65" s="1075" t="s">
        <v>2470</v>
      </c>
      <c r="C65" s="1074" t="s">
        <v>2448</v>
      </c>
      <c r="D65" s="1075" t="s">
        <v>277</v>
      </c>
      <c r="E65" s="1074" t="s">
        <v>1033</v>
      </c>
      <c r="F65" s="1076" t="s">
        <v>1033</v>
      </c>
      <c r="G65" s="1077" t="s">
        <v>1033</v>
      </c>
      <c r="H65" s="1077" t="s">
        <v>1033</v>
      </c>
      <c r="I65" s="1078" t="s">
        <v>2934</v>
      </c>
      <c r="J65" s="1074" t="s">
        <v>1029</v>
      </c>
      <c r="K65" s="1081">
        <v>120000</v>
      </c>
      <c r="L65" s="1083"/>
    </row>
    <row r="66" spans="1:12" s="81" customFormat="1" ht="15" customHeight="1">
      <c r="A66" s="1060">
        <v>55</v>
      </c>
      <c r="B66" s="1075" t="s">
        <v>2477</v>
      </c>
      <c r="C66" s="1074" t="s">
        <v>596</v>
      </c>
      <c r="D66" s="1075" t="s">
        <v>1030</v>
      </c>
      <c r="E66" s="1074" t="s">
        <v>1033</v>
      </c>
      <c r="F66" s="1076" t="s">
        <v>1033</v>
      </c>
      <c r="G66" s="1077" t="s">
        <v>1033</v>
      </c>
      <c r="H66" s="1077" t="s">
        <v>1033</v>
      </c>
      <c r="I66" s="1078" t="s">
        <v>2814</v>
      </c>
      <c r="J66" s="1074" t="s">
        <v>2446</v>
      </c>
      <c r="K66" s="1081">
        <v>250000</v>
      </c>
      <c r="L66" s="1083"/>
    </row>
    <row r="67" spans="1:12" s="81" customFormat="1" ht="15" customHeight="1">
      <c r="A67" s="1060">
        <v>56</v>
      </c>
      <c r="B67" s="1075" t="s">
        <v>2459</v>
      </c>
      <c r="C67" s="1074" t="s">
        <v>880</v>
      </c>
      <c r="D67" s="1075" t="s">
        <v>277</v>
      </c>
      <c r="E67" s="1074" t="s">
        <v>1033</v>
      </c>
      <c r="F67" s="1076" t="s">
        <v>1033</v>
      </c>
      <c r="G67" s="1077" t="s">
        <v>1033</v>
      </c>
      <c r="H67" s="1077" t="s">
        <v>1033</v>
      </c>
      <c r="I67" s="1078" t="s">
        <v>2815</v>
      </c>
      <c r="J67" s="1074" t="s">
        <v>2446</v>
      </c>
      <c r="K67" s="1081">
        <v>120000</v>
      </c>
      <c r="L67" s="1083"/>
    </row>
    <row r="68" spans="1:12" s="81" customFormat="1" ht="15" customHeight="1">
      <c r="A68" s="1060">
        <v>57</v>
      </c>
      <c r="B68" s="1075" t="s">
        <v>2451</v>
      </c>
      <c r="C68" s="1074" t="s">
        <v>880</v>
      </c>
      <c r="D68" s="1075" t="s">
        <v>277</v>
      </c>
      <c r="E68" s="1074" t="s">
        <v>1033</v>
      </c>
      <c r="F68" s="1076" t="s">
        <v>1033</v>
      </c>
      <c r="G68" s="1077" t="s">
        <v>1033</v>
      </c>
      <c r="H68" s="1077" t="s">
        <v>1033</v>
      </c>
      <c r="I68" s="1078" t="s">
        <v>2816</v>
      </c>
      <c r="J68" s="1074" t="s">
        <v>2446</v>
      </c>
      <c r="K68" s="1081">
        <v>60000</v>
      </c>
      <c r="L68" s="1083"/>
    </row>
    <row r="69" spans="1:12" s="81" customFormat="1" ht="15" customHeight="1">
      <c r="A69" s="1060">
        <v>58</v>
      </c>
      <c r="B69" s="1075" t="s">
        <v>2451</v>
      </c>
      <c r="C69" s="1074" t="s">
        <v>880</v>
      </c>
      <c r="D69" s="1075" t="s">
        <v>277</v>
      </c>
      <c r="E69" s="1074" t="s">
        <v>1033</v>
      </c>
      <c r="F69" s="1076" t="s">
        <v>1033</v>
      </c>
      <c r="G69" s="1077" t="s">
        <v>1033</v>
      </c>
      <c r="H69" s="1077" t="s">
        <v>1033</v>
      </c>
      <c r="I69" s="1078" t="s">
        <v>2817</v>
      </c>
      <c r="J69" s="1074" t="s">
        <v>2446</v>
      </c>
      <c r="K69" s="1081">
        <v>60000</v>
      </c>
      <c r="L69" s="1083"/>
    </row>
    <row r="70" spans="1:12" s="81" customFormat="1" ht="15" customHeight="1">
      <c r="A70" s="1060">
        <v>59</v>
      </c>
      <c r="B70" s="1075" t="s">
        <v>2451</v>
      </c>
      <c r="C70" s="1074" t="s">
        <v>880</v>
      </c>
      <c r="D70" s="1075" t="s">
        <v>277</v>
      </c>
      <c r="E70" s="1074" t="s">
        <v>1033</v>
      </c>
      <c r="F70" s="1076" t="s">
        <v>1033</v>
      </c>
      <c r="G70" s="1077" t="s">
        <v>1033</v>
      </c>
      <c r="H70" s="1077" t="s">
        <v>1033</v>
      </c>
      <c r="I70" s="1078" t="s">
        <v>2817</v>
      </c>
      <c r="J70" s="1074" t="s">
        <v>2446</v>
      </c>
      <c r="K70" s="1081">
        <v>60000</v>
      </c>
      <c r="L70" s="1083"/>
    </row>
    <row r="71" spans="1:12" s="81" customFormat="1" ht="15" customHeight="1">
      <c r="A71" s="1060">
        <v>60</v>
      </c>
      <c r="B71" s="1075" t="s">
        <v>2478</v>
      </c>
      <c r="C71" s="1074" t="s">
        <v>880</v>
      </c>
      <c r="D71" s="1075" t="s">
        <v>277</v>
      </c>
      <c r="E71" s="1074" t="s">
        <v>1033</v>
      </c>
      <c r="F71" s="1076" t="s">
        <v>1033</v>
      </c>
      <c r="G71" s="1077" t="s">
        <v>1033</v>
      </c>
      <c r="H71" s="1077" t="s">
        <v>1033</v>
      </c>
      <c r="I71" s="1078" t="s">
        <v>2818</v>
      </c>
      <c r="J71" s="1074" t="s">
        <v>2446</v>
      </c>
      <c r="K71" s="1081">
        <v>100000</v>
      </c>
      <c r="L71" s="1083"/>
    </row>
    <row r="72" spans="1:12" s="81" customFormat="1" ht="15" customHeight="1">
      <c r="A72" s="1060">
        <v>61</v>
      </c>
      <c r="B72" s="1075" t="s">
        <v>2452</v>
      </c>
      <c r="C72" s="1074" t="s">
        <v>880</v>
      </c>
      <c r="D72" s="1075" t="s">
        <v>277</v>
      </c>
      <c r="E72" s="1074" t="s">
        <v>1033</v>
      </c>
      <c r="F72" s="1076" t="s">
        <v>1033</v>
      </c>
      <c r="G72" s="1077" t="s">
        <v>1033</v>
      </c>
      <c r="H72" s="1077" t="s">
        <v>1033</v>
      </c>
      <c r="I72" s="1078" t="s">
        <v>2819</v>
      </c>
      <c r="J72" s="1074" t="s">
        <v>2446</v>
      </c>
      <c r="K72" s="1081">
        <v>60000</v>
      </c>
      <c r="L72" s="1083"/>
    </row>
    <row r="73" spans="1:12" s="81" customFormat="1" ht="15" customHeight="1">
      <c r="A73" s="1060">
        <v>62</v>
      </c>
      <c r="B73" s="1075" t="s">
        <v>2452</v>
      </c>
      <c r="C73" s="1074" t="s">
        <v>880</v>
      </c>
      <c r="D73" s="1075" t="s">
        <v>277</v>
      </c>
      <c r="E73" s="1074" t="s">
        <v>1033</v>
      </c>
      <c r="F73" s="1076" t="s">
        <v>1033</v>
      </c>
      <c r="G73" s="1077" t="s">
        <v>1033</v>
      </c>
      <c r="H73" s="1077" t="s">
        <v>1033</v>
      </c>
      <c r="I73" s="1078" t="s">
        <v>2820</v>
      </c>
      <c r="J73" s="1074" t="s">
        <v>2446</v>
      </c>
      <c r="K73" s="1081">
        <v>120000</v>
      </c>
      <c r="L73" s="1083"/>
    </row>
    <row r="74" spans="1:12" s="81" customFormat="1" ht="15" customHeight="1">
      <c r="A74" s="1060">
        <v>63</v>
      </c>
      <c r="B74" s="1075" t="s">
        <v>2452</v>
      </c>
      <c r="C74" s="1074" t="s">
        <v>880</v>
      </c>
      <c r="D74" s="1075" t="s">
        <v>277</v>
      </c>
      <c r="E74" s="1074" t="s">
        <v>1033</v>
      </c>
      <c r="F74" s="1076" t="s">
        <v>1033</v>
      </c>
      <c r="G74" s="1077" t="s">
        <v>1033</v>
      </c>
      <c r="H74" s="1077" t="s">
        <v>1033</v>
      </c>
      <c r="I74" s="1078" t="s">
        <v>2821</v>
      </c>
      <c r="J74" s="1074" t="s">
        <v>2446</v>
      </c>
      <c r="K74" s="1081">
        <v>55000</v>
      </c>
      <c r="L74" s="1083"/>
    </row>
    <row r="75" spans="1:12" s="81" customFormat="1" ht="15" customHeight="1">
      <c r="A75" s="1060">
        <v>64</v>
      </c>
      <c r="B75" s="1075" t="s">
        <v>2459</v>
      </c>
      <c r="C75" s="1074" t="s">
        <v>880</v>
      </c>
      <c r="D75" s="1075" t="s">
        <v>277</v>
      </c>
      <c r="E75" s="1074" t="s">
        <v>1033</v>
      </c>
      <c r="F75" s="1076" t="s">
        <v>1033</v>
      </c>
      <c r="G75" s="1077" t="s">
        <v>1033</v>
      </c>
      <c r="H75" s="1077" t="s">
        <v>1033</v>
      </c>
      <c r="I75" s="1078" t="s">
        <v>2822</v>
      </c>
      <c r="J75" s="1074" t="s">
        <v>2446</v>
      </c>
      <c r="K75" s="1081">
        <v>240000</v>
      </c>
      <c r="L75" s="1083"/>
    </row>
    <row r="76" spans="1:12" s="81" customFormat="1" ht="15" customHeight="1">
      <c r="A76" s="1060">
        <v>65</v>
      </c>
      <c r="B76" s="1087" t="s">
        <v>1111</v>
      </c>
      <c r="C76" s="1074" t="s">
        <v>880</v>
      </c>
      <c r="D76" s="1075" t="s">
        <v>277</v>
      </c>
      <c r="E76" s="1074" t="s">
        <v>1033</v>
      </c>
      <c r="F76" s="1076" t="s">
        <v>1033</v>
      </c>
      <c r="G76" s="1077" t="s">
        <v>1033</v>
      </c>
      <c r="H76" s="1077" t="s">
        <v>1033</v>
      </c>
      <c r="I76" s="1078" t="s">
        <v>2823</v>
      </c>
      <c r="J76" s="1074" t="s">
        <v>2446</v>
      </c>
      <c r="K76" s="1081">
        <v>1800000</v>
      </c>
      <c r="L76" s="1083"/>
    </row>
    <row r="77" spans="1:12" s="81" customFormat="1" ht="15" customHeight="1">
      <c r="A77" s="1060">
        <v>66</v>
      </c>
      <c r="B77" s="1075" t="s">
        <v>2452</v>
      </c>
      <c r="C77" s="1074" t="s">
        <v>880</v>
      </c>
      <c r="D77" s="1075" t="s">
        <v>277</v>
      </c>
      <c r="E77" s="1074" t="s">
        <v>1033</v>
      </c>
      <c r="F77" s="1076" t="s">
        <v>1033</v>
      </c>
      <c r="G77" s="1077" t="s">
        <v>1033</v>
      </c>
      <c r="H77" s="1077" t="s">
        <v>1033</v>
      </c>
      <c r="I77" s="1078" t="s">
        <v>2824</v>
      </c>
      <c r="J77" s="1074" t="s">
        <v>2446</v>
      </c>
      <c r="K77" s="1081">
        <v>120000</v>
      </c>
      <c r="L77" s="1083"/>
    </row>
    <row r="78" spans="1:12" s="81" customFormat="1" ht="15" customHeight="1">
      <c r="A78" s="1060">
        <v>67</v>
      </c>
      <c r="B78" s="1075" t="s">
        <v>2459</v>
      </c>
      <c r="C78" s="1074" t="s">
        <v>880</v>
      </c>
      <c r="D78" s="1075" t="s">
        <v>277</v>
      </c>
      <c r="E78" s="1074" t="s">
        <v>1033</v>
      </c>
      <c r="F78" s="1076" t="s">
        <v>1033</v>
      </c>
      <c r="G78" s="1077" t="s">
        <v>1033</v>
      </c>
      <c r="H78" s="1077" t="s">
        <v>1033</v>
      </c>
      <c r="I78" s="1078" t="s">
        <v>2822</v>
      </c>
      <c r="J78" s="1074" t="s">
        <v>2446</v>
      </c>
      <c r="K78" s="1081">
        <v>240000</v>
      </c>
      <c r="L78" s="1089"/>
    </row>
    <row r="79" spans="1:12" s="81" customFormat="1" ht="15" customHeight="1">
      <c r="A79" s="1060">
        <v>68</v>
      </c>
      <c r="B79" s="1087" t="s">
        <v>1111</v>
      </c>
      <c r="C79" s="1074" t="s">
        <v>880</v>
      </c>
      <c r="D79" s="1075" t="s">
        <v>277</v>
      </c>
      <c r="E79" s="1074" t="s">
        <v>1033</v>
      </c>
      <c r="F79" s="1076" t="s">
        <v>1033</v>
      </c>
      <c r="G79" s="1077" t="s">
        <v>1033</v>
      </c>
      <c r="H79" s="1077" t="s">
        <v>1033</v>
      </c>
      <c r="I79" s="1078" t="s">
        <v>2825</v>
      </c>
      <c r="J79" s="1074" t="s">
        <v>2446</v>
      </c>
      <c r="K79" s="1079">
        <v>240000</v>
      </c>
      <c r="L79" s="1080"/>
    </row>
    <row r="80" spans="1:12" s="81" customFormat="1" ht="15" customHeight="1">
      <c r="A80" s="1060">
        <v>69</v>
      </c>
      <c r="B80" s="1075" t="s">
        <v>2452</v>
      </c>
      <c r="C80" s="1074" t="s">
        <v>880</v>
      </c>
      <c r="D80" s="1075" t="s">
        <v>277</v>
      </c>
      <c r="E80" s="1074" t="s">
        <v>1033</v>
      </c>
      <c r="F80" s="1076" t="s">
        <v>1033</v>
      </c>
      <c r="G80" s="1077" t="s">
        <v>1033</v>
      </c>
      <c r="H80" s="1077" t="s">
        <v>1033</v>
      </c>
      <c r="I80" s="1078" t="s">
        <v>2826</v>
      </c>
      <c r="J80" s="1074" t="s">
        <v>2446</v>
      </c>
      <c r="K80" s="1079">
        <v>1070000</v>
      </c>
      <c r="L80" s="1080"/>
    </row>
    <row r="81" spans="1:12" s="81" customFormat="1" ht="15" customHeight="1">
      <c r="A81" s="1060">
        <v>70</v>
      </c>
      <c r="B81" s="1075" t="s">
        <v>2451</v>
      </c>
      <c r="C81" s="1074" t="s">
        <v>880</v>
      </c>
      <c r="D81" s="1075" t="s">
        <v>277</v>
      </c>
      <c r="E81" s="1074" t="s">
        <v>1033</v>
      </c>
      <c r="F81" s="1076" t="s">
        <v>1033</v>
      </c>
      <c r="G81" s="1077" t="s">
        <v>1033</v>
      </c>
      <c r="H81" s="1077" t="s">
        <v>1033</v>
      </c>
      <c r="I81" s="1078" t="s">
        <v>2827</v>
      </c>
      <c r="J81" s="1074" t="s">
        <v>2446</v>
      </c>
      <c r="K81" s="1079">
        <v>60000</v>
      </c>
      <c r="L81" s="1080"/>
    </row>
    <row r="82" spans="1:12" s="81" customFormat="1" ht="15" customHeight="1">
      <c r="A82" s="1060">
        <v>71</v>
      </c>
      <c r="B82" s="1087" t="s">
        <v>1111</v>
      </c>
      <c r="C82" s="1074" t="s">
        <v>880</v>
      </c>
      <c r="D82" s="1075" t="s">
        <v>277</v>
      </c>
      <c r="E82" s="1074" t="s">
        <v>1033</v>
      </c>
      <c r="F82" s="1076" t="s">
        <v>1033</v>
      </c>
      <c r="G82" s="1077" t="s">
        <v>1033</v>
      </c>
      <c r="H82" s="1077" t="s">
        <v>1033</v>
      </c>
      <c r="I82" s="1078" t="s">
        <v>2824</v>
      </c>
      <c r="J82" s="1074" t="s">
        <v>2446</v>
      </c>
      <c r="K82" s="1079">
        <v>240000</v>
      </c>
      <c r="L82" s="1080"/>
    </row>
    <row r="83" spans="1:12" s="81" customFormat="1" ht="15" customHeight="1">
      <c r="A83" s="1060">
        <v>72</v>
      </c>
      <c r="B83" s="1075" t="s">
        <v>2459</v>
      </c>
      <c r="C83" s="1074" t="s">
        <v>880</v>
      </c>
      <c r="D83" s="1075" t="s">
        <v>277</v>
      </c>
      <c r="E83" s="1074" t="s">
        <v>1033</v>
      </c>
      <c r="F83" s="1076" t="s">
        <v>1033</v>
      </c>
      <c r="G83" s="1077" t="s">
        <v>1033</v>
      </c>
      <c r="H83" s="1077" t="s">
        <v>1033</v>
      </c>
      <c r="I83" s="1078" t="s">
        <v>2828</v>
      </c>
      <c r="J83" s="1074" t="s">
        <v>2446</v>
      </c>
      <c r="K83" s="1079">
        <v>120000</v>
      </c>
      <c r="L83" s="1080"/>
    </row>
    <row r="84" spans="1:12" s="81" customFormat="1" ht="15" customHeight="1">
      <c r="A84" s="1060">
        <v>73</v>
      </c>
      <c r="B84" s="1075" t="s">
        <v>2479</v>
      </c>
      <c r="C84" s="1074" t="s">
        <v>2448</v>
      </c>
      <c r="D84" s="1075" t="s">
        <v>277</v>
      </c>
      <c r="E84" s="1074" t="s">
        <v>1033</v>
      </c>
      <c r="F84" s="1076" t="s">
        <v>1033</v>
      </c>
      <c r="G84" s="1077" t="s">
        <v>1033</v>
      </c>
      <c r="H84" s="1077" t="s">
        <v>1033</v>
      </c>
      <c r="I84" s="1078" t="s">
        <v>2829</v>
      </c>
      <c r="J84" s="1074" t="s">
        <v>1029</v>
      </c>
      <c r="K84" s="1079">
        <v>120000</v>
      </c>
      <c r="L84" s="1080"/>
    </row>
    <row r="85" spans="1:12" s="81" customFormat="1" ht="15.6" customHeight="1">
      <c r="A85" s="1060">
        <v>74</v>
      </c>
      <c r="B85" s="1075" t="s">
        <v>2452</v>
      </c>
      <c r="C85" s="1074" t="s">
        <v>880</v>
      </c>
      <c r="D85" s="1075" t="s">
        <v>277</v>
      </c>
      <c r="E85" s="1074" t="s">
        <v>1033</v>
      </c>
      <c r="F85" s="1076" t="s">
        <v>1033</v>
      </c>
      <c r="G85" s="1077" t="s">
        <v>1033</v>
      </c>
      <c r="H85" s="1077" t="s">
        <v>1033</v>
      </c>
      <c r="I85" s="1078" t="s">
        <v>2830</v>
      </c>
      <c r="J85" s="1074" t="s">
        <v>2446</v>
      </c>
      <c r="K85" s="1079">
        <v>60000</v>
      </c>
      <c r="L85" s="1080"/>
    </row>
    <row r="86" spans="1:12" s="81" customFormat="1" ht="15.6" customHeight="1">
      <c r="A86" s="1060">
        <v>75</v>
      </c>
      <c r="B86" s="1087" t="s">
        <v>1112</v>
      </c>
      <c r="C86" s="1074" t="s">
        <v>880</v>
      </c>
      <c r="D86" s="1075" t="s">
        <v>277</v>
      </c>
      <c r="E86" s="1074" t="s">
        <v>1033</v>
      </c>
      <c r="F86" s="1076" t="s">
        <v>1033</v>
      </c>
      <c r="G86" s="1077" t="s">
        <v>1033</v>
      </c>
      <c r="H86" s="1077" t="s">
        <v>1033</v>
      </c>
      <c r="I86" s="1078" t="s">
        <v>2831</v>
      </c>
      <c r="J86" s="1074" t="s">
        <v>2446</v>
      </c>
      <c r="K86" s="1079">
        <v>240000</v>
      </c>
      <c r="L86" s="1080"/>
    </row>
    <row r="87" spans="1:12" s="81" customFormat="1" ht="15.6" customHeight="1">
      <c r="A87" s="1060">
        <v>76</v>
      </c>
      <c r="B87" s="1075" t="s">
        <v>2452</v>
      </c>
      <c r="C87" s="1074" t="s">
        <v>880</v>
      </c>
      <c r="D87" s="1075" t="s">
        <v>277</v>
      </c>
      <c r="E87" s="1074" t="s">
        <v>1033</v>
      </c>
      <c r="F87" s="1076" t="s">
        <v>1033</v>
      </c>
      <c r="G87" s="1077" t="s">
        <v>1033</v>
      </c>
      <c r="H87" s="1077" t="s">
        <v>1033</v>
      </c>
      <c r="I87" s="1078" t="s">
        <v>2831</v>
      </c>
      <c r="J87" s="1074" t="s">
        <v>2446</v>
      </c>
      <c r="K87" s="1079">
        <v>60000</v>
      </c>
      <c r="L87" s="1080"/>
    </row>
    <row r="88" spans="1:12" s="81" customFormat="1" ht="15.6" customHeight="1">
      <c r="A88" s="1060">
        <v>77</v>
      </c>
      <c r="B88" s="1075" t="s">
        <v>2452</v>
      </c>
      <c r="C88" s="1074" t="s">
        <v>880</v>
      </c>
      <c r="D88" s="1075" t="s">
        <v>277</v>
      </c>
      <c r="E88" s="1074" t="s">
        <v>1033</v>
      </c>
      <c r="F88" s="1076" t="s">
        <v>1033</v>
      </c>
      <c r="G88" s="1077" t="s">
        <v>1033</v>
      </c>
      <c r="H88" s="1077" t="s">
        <v>1033</v>
      </c>
      <c r="I88" s="1078" t="s">
        <v>2832</v>
      </c>
      <c r="J88" s="1074" t="s">
        <v>2446</v>
      </c>
      <c r="K88" s="1079">
        <v>110000</v>
      </c>
      <c r="L88" s="1080"/>
    </row>
    <row r="89" spans="1:12" s="81" customFormat="1" ht="15.6" customHeight="1">
      <c r="A89" s="1060">
        <v>78</v>
      </c>
      <c r="B89" s="1075" t="s">
        <v>2480</v>
      </c>
      <c r="C89" s="1074" t="s">
        <v>2448</v>
      </c>
      <c r="D89" s="1075" t="s">
        <v>277</v>
      </c>
      <c r="E89" s="1074" t="s">
        <v>1033</v>
      </c>
      <c r="F89" s="1076" t="s">
        <v>1033</v>
      </c>
      <c r="G89" s="1077" t="s">
        <v>1033</v>
      </c>
      <c r="H89" s="1077" t="s">
        <v>1033</v>
      </c>
      <c r="I89" s="1078" t="s">
        <v>2833</v>
      </c>
      <c r="J89" s="1074" t="s">
        <v>1029</v>
      </c>
      <c r="K89" s="1079">
        <v>600000</v>
      </c>
      <c r="L89" s="1080"/>
    </row>
    <row r="90" spans="1:12" s="81" customFormat="1" ht="15.6" customHeight="1">
      <c r="A90" s="1060">
        <v>79</v>
      </c>
      <c r="B90" s="1075" t="s">
        <v>2481</v>
      </c>
      <c r="C90" s="1074" t="s">
        <v>880</v>
      </c>
      <c r="D90" s="1075" t="s">
        <v>277</v>
      </c>
      <c r="E90" s="1074" t="s">
        <v>1033</v>
      </c>
      <c r="F90" s="1076" t="s">
        <v>1033</v>
      </c>
      <c r="G90" s="1077" t="s">
        <v>1033</v>
      </c>
      <c r="H90" s="1077" t="s">
        <v>1033</v>
      </c>
      <c r="I90" s="1078" t="s">
        <v>2834</v>
      </c>
      <c r="J90" s="1074" t="s">
        <v>2446</v>
      </c>
      <c r="K90" s="1079">
        <v>36000</v>
      </c>
      <c r="L90" s="1080"/>
    </row>
    <row r="91" spans="1:12" s="81" customFormat="1" ht="15.6" customHeight="1">
      <c r="A91" s="1060">
        <v>80</v>
      </c>
      <c r="B91" s="1075" t="s">
        <v>2482</v>
      </c>
      <c r="C91" s="1074" t="s">
        <v>880</v>
      </c>
      <c r="D91" s="1075" t="s">
        <v>277</v>
      </c>
      <c r="E91" s="1074" t="s">
        <v>1033</v>
      </c>
      <c r="F91" s="1076" t="s">
        <v>1033</v>
      </c>
      <c r="G91" s="1077" t="s">
        <v>1033</v>
      </c>
      <c r="H91" s="1077" t="s">
        <v>1033</v>
      </c>
      <c r="I91" s="1078" t="s">
        <v>2834</v>
      </c>
      <c r="J91" s="1074" t="s">
        <v>2446</v>
      </c>
      <c r="K91" s="1079">
        <v>100000</v>
      </c>
      <c r="L91" s="1080"/>
    </row>
    <row r="92" spans="1:12" s="81" customFormat="1" ht="15.6" customHeight="1">
      <c r="A92" s="1060">
        <v>81</v>
      </c>
      <c r="B92" s="1075" t="s">
        <v>2451</v>
      </c>
      <c r="C92" s="1074" t="s">
        <v>880</v>
      </c>
      <c r="D92" s="1075" t="s">
        <v>277</v>
      </c>
      <c r="E92" s="1074" t="s">
        <v>1033</v>
      </c>
      <c r="F92" s="1076" t="s">
        <v>1033</v>
      </c>
      <c r="G92" s="1077" t="s">
        <v>1033</v>
      </c>
      <c r="H92" s="1077" t="s">
        <v>1033</v>
      </c>
      <c r="I92" s="1078" t="s">
        <v>2835</v>
      </c>
      <c r="J92" s="1074" t="s">
        <v>2446</v>
      </c>
      <c r="K92" s="1079">
        <v>60000</v>
      </c>
      <c r="L92" s="1080"/>
    </row>
    <row r="93" spans="1:12" s="81" customFormat="1" ht="15.6" customHeight="1">
      <c r="A93" s="1060">
        <v>82</v>
      </c>
      <c r="B93" s="1075" t="s">
        <v>2459</v>
      </c>
      <c r="C93" s="1074" t="s">
        <v>880</v>
      </c>
      <c r="D93" s="1075" t="s">
        <v>277</v>
      </c>
      <c r="E93" s="1074" t="s">
        <v>1033</v>
      </c>
      <c r="F93" s="1076" t="s">
        <v>1033</v>
      </c>
      <c r="G93" s="1077" t="s">
        <v>1033</v>
      </c>
      <c r="H93" s="1077" t="s">
        <v>1033</v>
      </c>
      <c r="I93" s="1078" t="s">
        <v>2836</v>
      </c>
      <c r="J93" s="1074" t="s">
        <v>2446</v>
      </c>
      <c r="K93" s="1079">
        <v>120000</v>
      </c>
      <c r="L93" s="1080"/>
    </row>
    <row r="94" spans="1:12" s="81" customFormat="1" ht="15.6" customHeight="1">
      <c r="A94" s="1060">
        <v>83</v>
      </c>
      <c r="B94" s="1075" t="s">
        <v>2452</v>
      </c>
      <c r="C94" s="1074" t="s">
        <v>880</v>
      </c>
      <c r="D94" s="1075" t="s">
        <v>277</v>
      </c>
      <c r="E94" s="1074" t="s">
        <v>1033</v>
      </c>
      <c r="F94" s="1076" t="s">
        <v>1033</v>
      </c>
      <c r="G94" s="1077" t="s">
        <v>1033</v>
      </c>
      <c r="H94" s="1077" t="s">
        <v>1033</v>
      </c>
      <c r="I94" s="1078" t="s">
        <v>2837</v>
      </c>
      <c r="J94" s="1074" t="s">
        <v>2446</v>
      </c>
      <c r="K94" s="1079">
        <v>120000</v>
      </c>
      <c r="L94" s="1080"/>
    </row>
    <row r="95" spans="1:12" s="81" customFormat="1" ht="15.6" customHeight="1">
      <c r="A95" s="1060">
        <v>84</v>
      </c>
      <c r="B95" s="1075" t="s">
        <v>2459</v>
      </c>
      <c r="C95" s="1074" t="s">
        <v>880</v>
      </c>
      <c r="D95" s="1075" t="s">
        <v>277</v>
      </c>
      <c r="E95" s="1074" t="s">
        <v>1033</v>
      </c>
      <c r="F95" s="1076" t="s">
        <v>1033</v>
      </c>
      <c r="G95" s="1077" t="s">
        <v>1033</v>
      </c>
      <c r="H95" s="1077" t="s">
        <v>1033</v>
      </c>
      <c r="I95" s="1078" t="s">
        <v>2838</v>
      </c>
      <c r="J95" s="1074" t="s">
        <v>2446</v>
      </c>
      <c r="K95" s="1079">
        <v>240000</v>
      </c>
      <c r="L95" s="1080"/>
    </row>
    <row r="96" spans="1:12" s="81" customFormat="1" ht="15.6" customHeight="1">
      <c r="A96" s="1060">
        <v>85</v>
      </c>
      <c r="B96" s="1075" t="s">
        <v>2452</v>
      </c>
      <c r="C96" s="1074" t="s">
        <v>880</v>
      </c>
      <c r="D96" s="1075" t="s">
        <v>277</v>
      </c>
      <c r="E96" s="1074" t="s">
        <v>1033</v>
      </c>
      <c r="F96" s="1076" t="s">
        <v>1033</v>
      </c>
      <c r="G96" s="1077" t="s">
        <v>1033</v>
      </c>
      <c r="H96" s="1077" t="s">
        <v>1033</v>
      </c>
      <c r="I96" s="1078" t="s">
        <v>2839</v>
      </c>
      <c r="J96" s="1074" t="s">
        <v>2446</v>
      </c>
      <c r="K96" s="1079">
        <v>600000</v>
      </c>
      <c r="L96" s="1080"/>
    </row>
    <row r="97" spans="1:12" s="81" customFormat="1" ht="15.6" customHeight="1">
      <c r="A97" s="1060">
        <v>86</v>
      </c>
      <c r="B97" s="1075" t="s">
        <v>2468</v>
      </c>
      <c r="C97" s="1074" t="s">
        <v>2448</v>
      </c>
      <c r="D97" s="1075" t="s">
        <v>277</v>
      </c>
      <c r="E97" s="1074" t="s">
        <v>1033</v>
      </c>
      <c r="F97" s="1076" t="s">
        <v>1033</v>
      </c>
      <c r="G97" s="1077" t="s">
        <v>1033</v>
      </c>
      <c r="H97" s="1077" t="s">
        <v>1033</v>
      </c>
      <c r="I97" s="1078" t="s">
        <v>2840</v>
      </c>
      <c r="J97" s="1074" t="s">
        <v>1029</v>
      </c>
      <c r="K97" s="1079">
        <v>120000</v>
      </c>
      <c r="L97" s="1080"/>
    </row>
    <row r="98" spans="1:12" s="81" customFormat="1" ht="15.6" customHeight="1">
      <c r="A98" s="1060">
        <v>87</v>
      </c>
      <c r="B98" s="1075" t="s">
        <v>2483</v>
      </c>
      <c r="C98" s="1074" t="s">
        <v>596</v>
      </c>
      <c r="D98" s="1075" t="s">
        <v>277</v>
      </c>
      <c r="E98" s="1074" t="s">
        <v>1033</v>
      </c>
      <c r="F98" s="1076" t="s">
        <v>1033</v>
      </c>
      <c r="G98" s="1077" t="s">
        <v>1033</v>
      </c>
      <c r="H98" s="1077" t="s">
        <v>1033</v>
      </c>
      <c r="I98" s="1078" t="s">
        <v>2841</v>
      </c>
      <c r="J98" s="1074" t="s">
        <v>2446</v>
      </c>
      <c r="K98" s="1079">
        <v>70000</v>
      </c>
      <c r="L98" s="1080"/>
    </row>
    <row r="99" spans="1:12" s="81" customFormat="1" ht="15.6" customHeight="1">
      <c r="A99" s="1060">
        <v>88</v>
      </c>
      <c r="B99" s="1087">
        <v>44256</v>
      </c>
      <c r="C99" s="1074" t="s">
        <v>2448</v>
      </c>
      <c r="D99" s="1075" t="s">
        <v>2454</v>
      </c>
      <c r="E99" s="1074" t="s">
        <v>1033</v>
      </c>
      <c r="F99" s="1076" t="s">
        <v>1033</v>
      </c>
      <c r="G99" s="1077" t="s">
        <v>1033</v>
      </c>
      <c r="H99" s="1077" t="s">
        <v>1033</v>
      </c>
      <c r="I99" s="1078" t="s">
        <v>2858</v>
      </c>
      <c r="J99" s="1074" t="s">
        <v>1029</v>
      </c>
      <c r="K99" s="1079">
        <v>1000000</v>
      </c>
      <c r="L99" s="1080"/>
    </row>
    <row r="100" spans="1:12" s="81" customFormat="1" ht="15.6" customHeight="1">
      <c r="A100" s="1060">
        <v>89</v>
      </c>
      <c r="B100" s="1087">
        <v>44384</v>
      </c>
      <c r="C100" s="1074" t="s">
        <v>596</v>
      </c>
      <c r="D100" s="1075" t="s">
        <v>1030</v>
      </c>
      <c r="E100" s="1074"/>
      <c r="F100" s="1076"/>
      <c r="G100" s="1077"/>
      <c r="H100" s="1077"/>
      <c r="I100" s="1078" t="s">
        <v>2842</v>
      </c>
      <c r="J100" s="1074" t="s">
        <v>597</v>
      </c>
      <c r="K100" s="1079">
        <v>120000</v>
      </c>
      <c r="L100" s="1080"/>
    </row>
    <row r="101" spans="1:12" s="81" customFormat="1" ht="15.6" customHeight="1">
      <c r="A101" s="1060">
        <v>90</v>
      </c>
      <c r="B101" s="1075" t="s">
        <v>2452</v>
      </c>
      <c r="C101" s="1074" t="s">
        <v>880</v>
      </c>
      <c r="D101" s="1075" t="s">
        <v>277</v>
      </c>
      <c r="E101" s="1074" t="s">
        <v>1033</v>
      </c>
      <c r="F101" s="1076" t="s">
        <v>1033</v>
      </c>
      <c r="G101" s="1077" t="s">
        <v>1033</v>
      </c>
      <c r="H101" s="1077" t="s">
        <v>1033</v>
      </c>
      <c r="I101" s="1078" t="s">
        <v>2843</v>
      </c>
      <c r="J101" s="1074" t="s">
        <v>2446</v>
      </c>
      <c r="K101" s="1079">
        <v>55000</v>
      </c>
      <c r="L101" s="1080"/>
    </row>
    <row r="102" spans="1:12" s="81" customFormat="1" ht="15.6" customHeight="1">
      <c r="A102" s="1060">
        <v>91</v>
      </c>
      <c r="B102" s="1075" t="s">
        <v>2484</v>
      </c>
      <c r="C102" s="1074" t="s">
        <v>880</v>
      </c>
      <c r="D102" s="1075" t="s">
        <v>277</v>
      </c>
      <c r="E102" s="1074" t="s">
        <v>1033</v>
      </c>
      <c r="F102" s="1076" t="s">
        <v>1033</v>
      </c>
      <c r="G102" s="1077" t="s">
        <v>1033</v>
      </c>
      <c r="H102" s="1077" t="s">
        <v>1033</v>
      </c>
      <c r="I102" s="1078" t="s">
        <v>2844</v>
      </c>
      <c r="J102" s="1074" t="s">
        <v>2446</v>
      </c>
      <c r="K102" s="1079">
        <v>120000</v>
      </c>
      <c r="L102" s="1080"/>
    </row>
    <row r="103" spans="1:12" s="81" customFormat="1" ht="15.6" customHeight="1">
      <c r="A103" s="1060">
        <v>92</v>
      </c>
      <c r="B103" s="1075" t="s">
        <v>2451</v>
      </c>
      <c r="C103" s="1074" t="s">
        <v>880</v>
      </c>
      <c r="D103" s="1075" t="s">
        <v>277</v>
      </c>
      <c r="E103" s="1074" t="s">
        <v>1033</v>
      </c>
      <c r="F103" s="1076" t="s">
        <v>1033</v>
      </c>
      <c r="G103" s="1077" t="s">
        <v>1033</v>
      </c>
      <c r="H103" s="1077" t="s">
        <v>1033</v>
      </c>
      <c r="I103" s="1078" t="s">
        <v>2845</v>
      </c>
      <c r="J103" s="1074" t="s">
        <v>2446</v>
      </c>
      <c r="K103" s="1079">
        <v>60000</v>
      </c>
      <c r="L103" s="1080"/>
    </row>
    <row r="104" spans="1:12" s="81" customFormat="1" ht="15.6" customHeight="1">
      <c r="A104" s="1060">
        <v>93</v>
      </c>
      <c r="B104" s="1075" t="s">
        <v>2459</v>
      </c>
      <c r="C104" s="1074" t="s">
        <v>880</v>
      </c>
      <c r="D104" s="1075" t="s">
        <v>277</v>
      </c>
      <c r="E104" s="1074" t="s">
        <v>1033</v>
      </c>
      <c r="F104" s="1076" t="s">
        <v>1033</v>
      </c>
      <c r="G104" s="1077" t="s">
        <v>1033</v>
      </c>
      <c r="H104" s="1077" t="s">
        <v>1033</v>
      </c>
      <c r="I104" s="1078" t="s">
        <v>2846</v>
      </c>
      <c r="J104" s="1074" t="s">
        <v>2446</v>
      </c>
      <c r="K104" s="1079">
        <v>120000</v>
      </c>
      <c r="L104" s="1080"/>
    </row>
    <row r="105" spans="1:12" s="81" customFormat="1" ht="15.6" customHeight="1">
      <c r="A105" s="1060">
        <v>94</v>
      </c>
      <c r="B105" s="1075" t="s">
        <v>2452</v>
      </c>
      <c r="C105" s="1074" t="s">
        <v>880</v>
      </c>
      <c r="D105" s="1075" t="s">
        <v>277</v>
      </c>
      <c r="E105" s="1074" t="s">
        <v>1033</v>
      </c>
      <c r="F105" s="1076" t="s">
        <v>1033</v>
      </c>
      <c r="G105" s="1077" t="s">
        <v>1033</v>
      </c>
      <c r="H105" s="1077" t="s">
        <v>1033</v>
      </c>
      <c r="I105" s="1078" t="s">
        <v>2847</v>
      </c>
      <c r="J105" s="1074" t="s">
        <v>2446</v>
      </c>
      <c r="K105" s="1079">
        <v>60000</v>
      </c>
      <c r="L105" s="1080"/>
    </row>
    <row r="106" spans="1:12" s="81" customFormat="1" ht="15.6" customHeight="1">
      <c r="A106" s="1060">
        <v>95</v>
      </c>
      <c r="B106" s="1075" t="s">
        <v>2451</v>
      </c>
      <c r="C106" s="1074" t="s">
        <v>880</v>
      </c>
      <c r="D106" s="1075" t="s">
        <v>277</v>
      </c>
      <c r="E106" s="1074" t="s">
        <v>1033</v>
      </c>
      <c r="F106" s="1076" t="s">
        <v>1033</v>
      </c>
      <c r="G106" s="1077" t="s">
        <v>1033</v>
      </c>
      <c r="H106" s="1077" t="s">
        <v>1033</v>
      </c>
      <c r="I106" s="1078" t="s">
        <v>2848</v>
      </c>
      <c r="J106" s="1074" t="s">
        <v>2446</v>
      </c>
      <c r="K106" s="1079">
        <v>240000</v>
      </c>
      <c r="L106" s="1080"/>
    </row>
    <row r="107" spans="1:12" s="81" customFormat="1" ht="15.6" customHeight="1">
      <c r="A107" s="1060">
        <v>96</v>
      </c>
      <c r="B107" s="1075" t="s">
        <v>2485</v>
      </c>
      <c r="C107" s="1074" t="s">
        <v>880</v>
      </c>
      <c r="D107" s="1075" t="s">
        <v>277</v>
      </c>
      <c r="E107" s="1074" t="s">
        <v>1033</v>
      </c>
      <c r="F107" s="1076" t="s">
        <v>1033</v>
      </c>
      <c r="G107" s="1077" t="s">
        <v>1033</v>
      </c>
      <c r="H107" s="1077" t="s">
        <v>1033</v>
      </c>
      <c r="I107" s="1078" t="s">
        <v>2849</v>
      </c>
      <c r="J107" s="1074" t="s">
        <v>2446</v>
      </c>
      <c r="K107" s="1079">
        <v>110000</v>
      </c>
      <c r="L107" s="1080"/>
    </row>
    <row r="108" spans="1:12" s="81" customFormat="1" ht="15.6" customHeight="1">
      <c r="A108" s="1060">
        <v>97</v>
      </c>
      <c r="B108" s="1087">
        <v>44490</v>
      </c>
      <c r="C108" s="1074" t="s">
        <v>880</v>
      </c>
      <c r="D108" s="1075" t="s">
        <v>2454</v>
      </c>
      <c r="E108" s="1074" t="s">
        <v>1033</v>
      </c>
      <c r="F108" s="1076" t="s">
        <v>1033</v>
      </c>
      <c r="G108" s="1077" t="s">
        <v>1033</v>
      </c>
      <c r="H108" s="1077" t="s">
        <v>1028</v>
      </c>
      <c r="I108" s="1078" t="s">
        <v>2859</v>
      </c>
      <c r="J108" s="1074" t="s">
        <v>1029</v>
      </c>
      <c r="K108" s="1079">
        <v>3600000</v>
      </c>
      <c r="L108" s="1080"/>
    </row>
    <row r="109" spans="1:12" s="81" customFormat="1" ht="15.6" customHeight="1">
      <c r="A109" s="1060">
        <v>98</v>
      </c>
      <c r="B109" s="1075" t="s">
        <v>2486</v>
      </c>
      <c r="C109" s="1074" t="s">
        <v>880</v>
      </c>
      <c r="D109" s="1075" t="s">
        <v>277</v>
      </c>
      <c r="E109" s="1074" t="s">
        <v>1033</v>
      </c>
      <c r="F109" s="1076" t="s">
        <v>1033</v>
      </c>
      <c r="G109" s="1077" t="s">
        <v>1033</v>
      </c>
      <c r="H109" s="1077" t="s">
        <v>1033</v>
      </c>
      <c r="I109" s="1078" t="s">
        <v>2850</v>
      </c>
      <c r="J109" s="1074" t="s">
        <v>2446</v>
      </c>
      <c r="K109" s="1079">
        <v>30000</v>
      </c>
      <c r="L109" s="1080"/>
    </row>
    <row r="110" spans="1:12" s="81" customFormat="1" ht="15.6" customHeight="1">
      <c r="A110" s="1060">
        <v>99</v>
      </c>
      <c r="B110" s="1075" t="s">
        <v>2452</v>
      </c>
      <c r="C110" s="1074" t="s">
        <v>880</v>
      </c>
      <c r="D110" s="1075" t="s">
        <v>277</v>
      </c>
      <c r="E110" s="1074" t="s">
        <v>1033</v>
      </c>
      <c r="F110" s="1076" t="s">
        <v>1033</v>
      </c>
      <c r="G110" s="1077" t="s">
        <v>1033</v>
      </c>
      <c r="H110" s="1077" t="s">
        <v>1033</v>
      </c>
      <c r="I110" s="1078" t="s">
        <v>2851</v>
      </c>
      <c r="J110" s="1074" t="s">
        <v>2446</v>
      </c>
      <c r="K110" s="1079">
        <v>60000</v>
      </c>
      <c r="L110" s="1080"/>
    </row>
    <row r="111" spans="1:12" s="81" customFormat="1" ht="15.6" customHeight="1">
      <c r="A111" s="1060">
        <v>100</v>
      </c>
      <c r="B111" s="1075" t="s">
        <v>2452</v>
      </c>
      <c r="C111" s="1074" t="s">
        <v>880</v>
      </c>
      <c r="D111" s="1075" t="s">
        <v>277</v>
      </c>
      <c r="E111" s="1074" t="s">
        <v>1033</v>
      </c>
      <c r="F111" s="1076" t="s">
        <v>1033</v>
      </c>
      <c r="G111" s="1077" t="s">
        <v>1033</v>
      </c>
      <c r="H111" s="1077" t="s">
        <v>1033</v>
      </c>
      <c r="I111" s="1078" t="s">
        <v>2852</v>
      </c>
      <c r="J111" s="1074" t="s">
        <v>2446</v>
      </c>
      <c r="K111" s="1079">
        <v>210000</v>
      </c>
      <c r="L111" s="1080"/>
    </row>
    <row r="112" spans="1:12" s="81" customFormat="1" ht="15.6" customHeight="1">
      <c r="A112" s="1060">
        <v>101</v>
      </c>
      <c r="B112" s="1087">
        <v>44223</v>
      </c>
      <c r="C112" s="1074" t="s">
        <v>2448</v>
      </c>
      <c r="D112" s="1075" t="s">
        <v>277</v>
      </c>
      <c r="E112" s="1074" t="s">
        <v>1033</v>
      </c>
      <c r="F112" s="1076" t="s">
        <v>1033</v>
      </c>
      <c r="G112" s="1077" t="s">
        <v>1033</v>
      </c>
      <c r="H112" s="1077" t="s">
        <v>1033</v>
      </c>
      <c r="I112" s="1078" t="s">
        <v>2853</v>
      </c>
      <c r="J112" s="1074" t="s">
        <v>2446</v>
      </c>
      <c r="K112" s="1079">
        <v>20000</v>
      </c>
      <c r="L112" s="1080"/>
    </row>
    <row r="113" spans="1:12" s="81" customFormat="1" ht="15.6" customHeight="1">
      <c r="A113" s="1060">
        <v>102</v>
      </c>
      <c r="B113" s="1075" t="s">
        <v>2451</v>
      </c>
      <c r="C113" s="1074" t="s">
        <v>880</v>
      </c>
      <c r="D113" s="1075" t="s">
        <v>277</v>
      </c>
      <c r="E113" s="1074" t="s">
        <v>1033</v>
      </c>
      <c r="F113" s="1076" t="s">
        <v>1033</v>
      </c>
      <c r="G113" s="1077" t="s">
        <v>1033</v>
      </c>
      <c r="H113" s="1077" t="s">
        <v>1033</v>
      </c>
      <c r="I113" s="1078" t="s">
        <v>2854</v>
      </c>
      <c r="J113" s="1074" t="s">
        <v>2446</v>
      </c>
      <c r="K113" s="1079">
        <v>120000</v>
      </c>
      <c r="L113" s="1080"/>
    </row>
    <row r="114" spans="1:12" s="81" customFormat="1" ht="15.6" customHeight="1">
      <c r="A114" s="1060">
        <v>103</v>
      </c>
      <c r="B114" s="1067" t="s">
        <v>2451</v>
      </c>
      <c r="C114" s="1066" t="s">
        <v>880</v>
      </c>
      <c r="D114" s="1067" t="s">
        <v>277</v>
      </c>
      <c r="E114" s="1066" t="s">
        <v>1033</v>
      </c>
      <c r="F114" s="1068" t="s">
        <v>1033</v>
      </c>
      <c r="G114" s="1069" t="s">
        <v>1033</v>
      </c>
      <c r="H114" s="1069" t="s">
        <v>1033</v>
      </c>
      <c r="I114" s="1090" t="s">
        <v>2854</v>
      </c>
      <c r="J114" s="1066" t="s">
        <v>2446</v>
      </c>
      <c r="K114" s="1091">
        <v>120000</v>
      </c>
      <c r="L114" s="1092"/>
    </row>
    <row r="115" spans="1:12" s="81" customFormat="1" ht="15.6" customHeight="1">
      <c r="A115" s="1060">
        <v>104</v>
      </c>
      <c r="B115" s="1093" t="s">
        <v>2487</v>
      </c>
      <c r="C115" s="1085" t="s">
        <v>596</v>
      </c>
      <c r="D115" s="1084" t="s">
        <v>1030</v>
      </c>
      <c r="E115" s="1085"/>
      <c r="F115" s="1094"/>
      <c r="G115" s="1064"/>
      <c r="H115" s="1064"/>
      <c r="I115" s="1071" t="s">
        <v>2860</v>
      </c>
      <c r="J115" s="1085" t="s">
        <v>597</v>
      </c>
      <c r="K115" s="1095">
        <v>100000</v>
      </c>
      <c r="L115" s="1080"/>
    </row>
    <row r="116" spans="1:12" s="81" customFormat="1" ht="15.6" customHeight="1">
      <c r="A116" s="1096">
        <v>105</v>
      </c>
      <c r="B116" s="1097">
        <v>44924</v>
      </c>
      <c r="C116" s="1066" t="s">
        <v>880</v>
      </c>
      <c r="D116" s="1067" t="s">
        <v>277</v>
      </c>
      <c r="E116" s="1066" t="s">
        <v>1033</v>
      </c>
      <c r="F116" s="1068" t="s">
        <v>1033</v>
      </c>
      <c r="G116" s="1069" t="s">
        <v>1033</v>
      </c>
      <c r="H116" s="1069" t="s">
        <v>1033</v>
      </c>
      <c r="I116" s="1090" t="s">
        <v>2861</v>
      </c>
      <c r="J116" s="1066" t="s">
        <v>2446</v>
      </c>
      <c r="K116" s="1091">
        <v>10000</v>
      </c>
      <c r="L116" s="1092"/>
    </row>
    <row r="117" spans="1:12" s="81" customFormat="1" ht="15.6" customHeight="1" thickBot="1">
      <c r="A117" s="1098">
        <v>106</v>
      </c>
      <c r="B117" s="1099" t="s">
        <v>2488</v>
      </c>
      <c r="C117" s="1100" t="s">
        <v>762</v>
      </c>
      <c r="D117" s="1101" t="s">
        <v>762</v>
      </c>
      <c r="E117" s="1100" t="s">
        <v>1033</v>
      </c>
      <c r="F117" s="1102" t="s">
        <v>1033</v>
      </c>
      <c r="G117" s="1098" t="s">
        <v>1033</v>
      </c>
      <c r="H117" s="1098" t="s">
        <v>1033</v>
      </c>
      <c r="I117" s="1098" t="s">
        <v>1033</v>
      </c>
      <c r="J117" s="1100" t="s">
        <v>597</v>
      </c>
      <c r="K117" s="1103">
        <v>46116</v>
      </c>
      <c r="L117" s="1104"/>
    </row>
    <row r="118" spans="1:12" s="81" customFormat="1" ht="15.6" customHeight="1" thickTop="1" thickBot="1">
      <c r="A118" s="1422" t="s">
        <v>2489</v>
      </c>
      <c r="B118" s="1423"/>
      <c r="C118" s="1423"/>
      <c r="D118" s="1423"/>
      <c r="E118" s="1423"/>
      <c r="F118" s="1423"/>
      <c r="G118" s="1423"/>
      <c r="H118" s="1423"/>
      <c r="I118" s="1423"/>
      <c r="J118" s="1424"/>
      <c r="K118" s="1105">
        <f>SUM(K119:K119)</f>
        <v>40610</v>
      </c>
      <c r="L118" s="1106"/>
    </row>
    <row r="119" spans="1:12" s="81" customFormat="1" ht="15.6" customHeight="1" thickTop="1" thickBot="1">
      <c r="A119" s="1096">
        <v>107</v>
      </c>
      <c r="B119" s="1107">
        <v>43895</v>
      </c>
      <c r="C119" s="1108" t="s">
        <v>880</v>
      </c>
      <c r="D119" s="1109" t="s">
        <v>277</v>
      </c>
      <c r="E119" s="1108" t="s">
        <v>1033</v>
      </c>
      <c r="F119" s="1110" t="s">
        <v>1033</v>
      </c>
      <c r="G119" s="1096" t="s">
        <v>1033</v>
      </c>
      <c r="H119" s="1096" t="s">
        <v>1033</v>
      </c>
      <c r="I119" s="1111" t="s">
        <v>2935</v>
      </c>
      <c r="J119" s="1108" t="s">
        <v>2446</v>
      </c>
      <c r="K119" s="1112">
        <v>40610</v>
      </c>
      <c r="L119" s="1092"/>
    </row>
    <row r="120" spans="1:12" s="81" customFormat="1" ht="15.6" customHeight="1" thickTop="1" thickBot="1">
      <c r="A120" s="1425" t="s">
        <v>2490</v>
      </c>
      <c r="B120" s="1426"/>
      <c r="C120" s="1426"/>
      <c r="D120" s="1426"/>
      <c r="E120" s="1426"/>
      <c r="F120" s="1426"/>
      <c r="G120" s="1426"/>
      <c r="H120" s="1426"/>
      <c r="I120" s="1426"/>
      <c r="J120" s="1427"/>
      <c r="K120" s="1051">
        <f>SUM(K121:K130)</f>
        <v>110387587</v>
      </c>
      <c r="L120" s="1113"/>
    </row>
    <row r="121" spans="1:12" s="81" customFormat="1" ht="15.6" customHeight="1" thickTop="1">
      <c r="A121" s="1060">
        <v>108</v>
      </c>
      <c r="B121" s="1114">
        <v>44271</v>
      </c>
      <c r="C121" s="1061" t="s">
        <v>880</v>
      </c>
      <c r="D121" s="1115" t="s">
        <v>278</v>
      </c>
      <c r="E121" s="1115" t="s">
        <v>825</v>
      </c>
      <c r="F121" s="1060" t="s">
        <v>1033</v>
      </c>
      <c r="G121" s="1060" t="s">
        <v>276</v>
      </c>
      <c r="H121" s="1060" t="s">
        <v>276</v>
      </c>
      <c r="I121" s="1116" t="s">
        <v>2863</v>
      </c>
      <c r="J121" s="1061" t="s">
        <v>2491</v>
      </c>
      <c r="K121" s="1117">
        <v>5000000</v>
      </c>
      <c r="L121" s="1082"/>
    </row>
    <row r="122" spans="1:12" s="81" customFormat="1" ht="15.6" customHeight="1">
      <c r="A122" s="1060">
        <v>109</v>
      </c>
      <c r="B122" s="1118">
        <v>44201</v>
      </c>
      <c r="C122" s="1061" t="s">
        <v>880</v>
      </c>
      <c r="D122" s="1115" t="s">
        <v>278</v>
      </c>
      <c r="E122" s="1115" t="s">
        <v>825</v>
      </c>
      <c r="F122" s="1060" t="s">
        <v>1033</v>
      </c>
      <c r="G122" s="1060" t="s">
        <v>276</v>
      </c>
      <c r="H122" s="1060" t="s">
        <v>276</v>
      </c>
      <c r="I122" s="1116" t="s">
        <v>2862</v>
      </c>
      <c r="J122" s="1061" t="s">
        <v>2491</v>
      </c>
      <c r="K122" s="1117">
        <v>11207082</v>
      </c>
      <c r="L122" s="1082"/>
    </row>
    <row r="123" spans="1:12" s="81" customFormat="1" ht="14.85" customHeight="1">
      <c r="A123" s="1060">
        <v>110</v>
      </c>
      <c r="B123" s="1118">
        <v>44266</v>
      </c>
      <c r="C123" s="1061" t="s">
        <v>880</v>
      </c>
      <c r="D123" s="1115" t="s">
        <v>278</v>
      </c>
      <c r="E123" s="1115" t="s">
        <v>825</v>
      </c>
      <c r="F123" s="1060" t="s">
        <v>1033</v>
      </c>
      <c r="G123" s="1060" t="s">
        <v>276</v>
      </c>
      <c r="H123" s="1060" t="s">
        <v>276</v>
      </c>
      <c r="I123" s="1116" t="s">
        <v>2862</v>
      </c>
      <c r="J123" s="1061" t="s">
        <v>2491</v>
      </c>
      <c r="K123" s="1117">
        <v>5000000</v>
      </c>
      <c r="L123" s="1082"/>
    </row>
    <row r="124" spans="1:12" s="81" customFormat="1" ht="15.6" customHeight="1">
      <c r="A124" s="1060">
        <v>111</v>
      </c>
      <c r="B124" s="1119">
        <v>44208</v>
      </c>
      <c r="C124" s="1061" t="s">
        <v>880</v>
      </c>
      <c r="D124" s="1115" t="s">
        <v>278</v>
      </c>
      <c r="E124" s="1115" t="s">
        <v>825</v>
      </c>
      <c r="F124" s="1060" t="s">
        <v>1033</v>
      </c>
      <c r="G124" s="1060" t="s">
        <v>276</v>
      </c>
      <c r="H124" s="1060" t="s">
        <v>276</v>
      </c>
      <c r="I124" s="1116" t="s">
        <v>2862</v>
      </c>
      <c r="J124" s="1061" t="s">
        <v>2491</v>
      </c>
      <c r="K124" s="1120">
        <v>8000000</v>
      </c>
      <c r="L124" s="1121"/>
    </row>
    <row r="125" spans="1:12" s="81" customFormat="1" ht="15.6" customHeight="1">
      <c r="A125" s="1060">
        <v>112</v>
      </c>
      <c r="B125" s="1119">
        <v>44314</v>
      </c>
      <c r="C125" s="1061" t="s">
        <v>880</v>
      </c>
      <c r="D125" s="1115" t="s">
        <v>278</v>
      </c>
      <c r="E125" s="1115" t="s">
        <v>1033</v>
      </c>
      <c r="F125" s="1060" t="s">
        <v>1033</v>
      </c>
      <c r="G125" s="1060" t="s">
        <v>276</v>
      </c>
      <c r="H125" s="1060" t="s">
        <v>276</v>
      </c>
      <c r="I125" s="1116" t="s">
        <v>2864</v>
      </c>
      <c r="J125" s="1061" t="s">
        <v>2491</v>
      </c>
      <c r="K125" s="1117">
        <v>2700000</v>
      </c>
      <c r="L125" s="1082"/>
    </row>
    <row r="126" spans="1:12" s="81" customFormat="1" ht="15.6" customHeight="1">
      <c r="A126" s="1060">
        <v>113</v>
      </c>
      <c r="B126" s="1119">
        <v>44314</v>
      </c>
      <c r="C126" s="1061" t="s">
        <v>880</v>
      </c>
      <c r="D126" s="1115" t="s">
        <v>278</v>
      </c>
      <c r="E126" s="1115" t="s">
        <v>825</v>
      </c>
      <c r="F126" s="1060" t="s">
        <v>1033</v>
      </c>
      <c r="G126" s="1060" t="s">
        <v>276</v>
      </c>
      <c r="H126" s="1060" t="s">
        <v>276</v>
      </c>
      <c r="I126" s="1116" t="s">
        <v>2864</v>
      </c>
      <c r="J126" s="1061" t="s">
        <v>2491</v>
      </c>
      <c r="K126" s="1117">
        <v>800000</v>
      </c>
      <c r="L126" s="1121"/>
    </row>
    <row r="127" spans="1:12" s="81" customFormat="1" ht="15.6" customHeight="1">
      <c r="A127" s="1060">
        <v>114</v>
      </c>
      <c r="B127" s="1119">
        <v>44425</v>
      </c>
      <c r="C127" s="1061" t="s">
        <v>880</v>
      </c>
      <c r="D127" s="1115" t="s">
        <v>278</v>
      </c>
      <c r="E127" s="1115" t="s">
        <v>825</v>
      </c>
      <c r="F127" s="1060" t="s">
        <v>1033</v>
      </c>
      <c r="G127" s="1060" t="s">
        <v>276</v>
      </c>
      <c r="H127" s="1060" t="s">
        <v>276</v>
      </c>
      <c r="I127" s="1116" t="s">
        <v>2862</v>
      </c>
      <c r="J127" s="1061" t="s">
        <v>2491</v>
      </c>
      <c r="K127" s="1117">
        <v>50000000</v>
      </c>
      <c r="L127" s="1121"/>
    </row>
    <row r="128" spans="1:12" s="81" customFormat="1" ht="15.6" customHeight="1">
      <c r="A128" s="1060">
        <v>115</v>
      </c>
      <c r="B128" s="1119">
        <v>44439</v>
      </c>
      <c r="C128" s="1061" t="s">
        <v>880</v>
      </c>
      <c r="D128" s="1115" t="s">
        <v>278</v>
      </c>
      <c r="E128" s="1115" t="s">
        <v>825</v>
      </c>
      <c r="F128" s="1060" t="s">
        <v>1033</v>
      </c>
      <c r="G128" s="1060" t="s">
        <v>276</v>
      </c>
      <c r="H128" s="1060" t="s">
        <v>276</v>
      </c>
      <c r="I128" s="1116" t="s">
        <v>2862</v>
      </c>
      <c r="J128" s="1061" t="s">
        <v>2491</v>
      </c>
      <c r="K128" s="1117">
        <v>20180505</v>
      </c>
      <c r="L128" s="1121"/>
    </row>
    <row r="129" spans="1:12" s="81" customFormat="1" ht="15.6" customHeight="1">
      <c r="A129" s="1060">
        <v>116</v>
      </c>
      <c r="B129" s="1119">
        <v>44496</v>
      </c>
      <c r="C129" s="1061" t="s">
        <v>880</v>
      </c>
      <c r="D129" s="1115" t="s">
        <v>278</v>
      </c>
      <c r="E129" s="1115" t="s">
        <v>825</v>
      </c>
      <c r="F129" s="1060" t="s">
        <v>1033</v>
      </c>
      <c r="G129" s="1060" t="s">
        <v>276</v>
      </c>
      <c r="H129" s="1060" t="s">
        <v>276</v>
      </c>
      <c r="I129" s="1116" t="s">
        <v>2865</v>
      </c>
      <c r="J129" s="1061" t="s">
        <v>2491</v>
      </c>
      <c r="K129" s="1117">
        <v>5000000</v>
      </c>
      <c r="L129" s="1121"/>
    </row>
    <row r="130" spans="1:12" s="81" customFormat="1" ht="15.6" customHeight="1" thickBot="1">
      <c r="A130" s="1251">
        <v>117</v>
      </c>
      <c r="B130" s="1252">
        <v>44496</v>
      </c>
      <c r="C130" s="1253" t="s">
        <v>880</v>
      </c>
      <c r="D130" s="1254" t="s">
        <v>278</v>
      </c>
      <c r="E130" s="1254" t="s">
        <v>825</v>
      </c>
      <c r="F130" s="1251" t="s">
        <v>1033</v>
      </c>
      <c r="G130" s="1251" t="s">
        <v>276</v>
      </c>
      <c r="H130" s="1251" t="s">
        <v>276</v>
      </c>
      <c r="I130" s="1254" t="s">
        <v>2866</v>
      </c>
      <c r="J130" s="1253" t="s">
        <v>2491</v>
      </c>
      <c r="K130" s="1249">
        <v>2500000</v>
      </c>
      <c r="L130" s="1250"/>
    </row>
  </sheetData>
  <mergeCells count="22">
    <mergeCell ref="A1:L1"/>
    <mergeCell ref="A2:L2"/>
    <mergeCell ref="A4:L4"/>
    <mergeCell ref="B5:I5"/>
    <mergeCell ref="J5:L5"/>
    <mergeCell ref="K6:K8"/>
    <mergeCell ref="L6:L8"/>
    <mergeCell ref="E7:E8"/>
    <mergeCell ref="F7:F8"/>
    <mergeCell ref="G7:G8"/>
    <mergeCell ref="H7:H8"/>
    <mergeCell ref="E6:H6"/>
    <mergeCell ref="A118:J118"/>
    <mergeCell ref="A120:J120"/>
    <mergeCell ref="A9:J9"/>
    <mergeCell ref="A10:J10"/>
    <mergeCell ref="I6:I8"/>
    <mergeCell ref="J6:J8"/>
    <mergeCell ref="A6:A8"/>
    <mergeCell ref="B6:B8"/>
    <mergeCell ref="C6:C8"/>
    <mergeCell ref="D6:D8"/>
  </mergeCells>
  <phoneticPr fontId="15" type="noConversion"/>
  <printOptions horizontalCentered="1"/>
  <pageMargins left="0.6692913385826772" right="0.6692913385826772" top="0.27559055118110237" bottom="0.19685039370078741" header="0.27559055118110237" footer="0.19685039370078741"/>
  <pageSetup paperSize="9" scale="98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273"/>
  <sheetViews>
    <sheetView topLeftCell="A238" zoomScaleNormal="100" workbookViewId="0">
      <selection activeCell="R273" sqref="R273"/>
    </sheetView>
  </sheetViews>
  <sheetFormatPr defaultRowHeight="13.5"/>
  <cols>
    <col min="1" max="1" width="3.77734375" style="83" customWidth="1"/>
    <col min="2" max="2" width="5" style="741" customWidth="1"/>
    <col min="3" max="3" width="11.21875" style="83" customWidth="1"/>
    <col min="4" max="4" width="8.6640625" style="83" customWidth="1"/>
    <col min="5" max="5" width="8.77734375" style="84" customWidth="1"/>
    <col min="6" max="6" width="3.77734375" style="82" customWidth="1"/>
    <col min="7" max="8" width="5.33203125" style="83" bestFit="1" customWidth="1"/>
    <col min="9" max="9" width="13.5546875" style="83" customWidth="1"/>
    <col min="10" max="10" width="22.77734375" style="82" customWidth="1"/>
    <col min="11" max="11" width="5.88671875" style="83" customWidth="1"/>
    <col min="12" max="12" width="5.6640625" style="83" customWidth="1"/>
    <col min="13" max="13" width="4" style="83" bestFit="1" customWidth="1"/>
    <col min="14" max="14" width="8.77734375" style="742" customWidth="1"/>
    <col min="15" max="15" width="3.6640625" style="82" customWidth="1"/>
    <col min="16" max="24" width="8.88671875" style="740"/>
    <col min="25" max="255" width="8.88671875" style="82"/>
    <col min="256" max="256" width="3.77734375" style="82" customWidth="1"/>
    <col min="257" max="257" width="5.21875" style="82" customWidth="1"/>
    <col min="258" max="258" width="9.88671875" style="82" customWidth="1"/>
    <col min="259" max="259" width="8.6640625" style="82" customWidth="1"/>
    <col min="260" max="260" width="8.6640625" style="82" bestFit="1" customWidth="1"/>
    <col min="261" max="261" width="4" style="82" bestFit="1" customWidth="1"/>
    <col min="262" max="263" width="5.33203125" style="82" bestFit="1" customWidth="1"/>
    <col min="264" max="264" width="14.5546875" style="82" customWidth="1"/>
    <col min="265" max="265" width="21.44140625" style="82" customWidth="1"/>
    <col min="266" max="266" width="6.21875" style="82" bestFit="1" customWidth="1"/>
    <col min="267" max="267" width="5.44140625" style="82" bestFit="1" customWidth="1"/>
    <col min="268" max="268" width="4" style="82" bestFit="1" customWidth="1"/>
    <col min="269" max="269" width="9" style="82" bestFit="1" customWidth="1"/>
    <col min="270" max="270" width="3.6640625" style="82" customWidth="1"/>
    <col min="271" max="511" width="8.88671875" style="82"/>
    <col min="512" max="512" width="3.77734375" style="82" customWidth="1"/>
    <col min="513" max="513" width="5.21875" style="82" customWidth="1"/>
    <col min="514" max="514" width="9.88671875" style="82" customWidth="1"/>
    <col min="515" max="515" width="8.6640625" style="82" customWidth="1"/>
    <col min="516" max="516" width="8.6640625" style="82" bestFit="1" customWidth="1"/>
    <col min="517" max="517" width="4" style="82" bestFit="1" customWidth="1"/>
    <col min="518" max="519" width="5.33203125" style="82" bestFit="1" customWidth="1"/>
    <col min="520" max="520" width="14.5546875" style="82" customWidth="1"/>
    <col min="521" max="521" width="21.44140625" style="82" customWidth="1"/>
    <col min="522" max="522" width="6.21875" style="82" bestFit="1" customWidth="1"/>
    <col min="523" max="523" width="5.44140625" style="82" bestFit="1" customWidth="1"/>
    <col min="524" max="524" width="4" style="82" bestFit="1" customWidth="1"/>
    <col min="525" max="525" width="9" style="82" bestFit="1" customWidth="1"/>
    <col min="526" max="526" width="3.6640625" style="82" customWidth="1"/>
    <col min="527" max="767" width="8.88671875" style="82"/>
    <col min="768" max="768" width="3.77734375" style="82" customWidth="1"/>
    <col min="769" max="769" width="5.21875" style="82" customWidth="1"/>
    <col min="770" max="770" width="9.88671875" style="82" customWidth="1"/>
    <col min="771" max="771" width="8.6640625" style="82" customWidth="1"/>
    <col min="772" max="772" width="8.6640625" style="82" bestFit="1" customWidth="1"/>
    <col min="773" max="773" width="4" style="82" bestFit="1" customWidth="1"/>
    <col min="774" max="775" width="5.33203125" style="82" bestFit="1" customWidth="1"/>
    <col min="776" max="776" width="14.5546875" style="82" customWidth="1"/>
    <col min="777" max="777" width="21.44140625" style="82" customWidth="1"/>
    <col min="778" max="778" width="6.21875" style="82" bestFit="1" customWidth="1"/>
    <col min="779" max="779" width="5.44140625" style="82" bestFit="1" customWidth="1"/>
    <col min="780" max="780" width="4" style="82" bestFit="1" customWidth="1"/>
    <col min="781" max="781" width="9" style="82" bestFit="1" customWidth="1"/>
    <col min="782" max="782" width="3.6640625" style="82" customWidth="1"/>
    <col min="783" max="1023" width="8.88671875" style="82"/>
    <col min="1024" max="1024" width="3.77734375" style="82" customWidth="1"/>
    <col min="1025" max="1025" width="5.21875" style="82" customWidth="1"/>
    <col min="1026" max="1026" width="9.88671875" style="82" customWidth="1"/>
    <col min="1027" max="1027" width="8.6640625" style="82" customWidth="1"/>
    <col min="1028" max="1028" width="8.6640625" style="82" bestFit="1" customWidth="1"/>
    <col min="1029" max="1029" width="4" style="82" bestFit="1" customWidth="1"/>
    <col min="1030" max="1031" width="5.33203125" style="82" bestFit="1" customWidth="1"/>
    <col min="1032" max="1032" width="14.5546875" style="82" customWidth="1"/>
    <col min="1033" max="1033" width="21.44140625" style="82" customWidth="1"/>
    <col min="1034" max="1034" width="6.21875" style="82" bestFit="1" customWidth="1"/>
    <col min="1035" max="1035" width="5.44140625" style="82" bestFit="1" customWidth="1"/>
    <col min="1036" max="1036" width="4" style="82" bestFit="1" customWidth="1"/>
    <col min="1037" max="1037" width="9" style="82" bestFit="1" customWidth="1"/>
    <col min="1038" max="1038" width="3.6640625" style="82" customWidth="1"/>
    <col min="1039" max="1279" width="8.88671875" style="82"/>
    <col min="1280" max="1280" width="3.77734375" style="82" customWidth="1"/>
    <col min="1281" max="1281" width="5.21875" style="82" customWidth="1"/>
    <col min="1282" max="1282" width="9.88671875" style="82" customWidth="1"/>
    <col min="1283" max="1283" width="8.6640625" style="82" customWidth="1"/>
    <col min="1284" max="1284" width="8.6640625" style="82" bestFit="1" customWidth="1"/>
    <col min="1285" max="1285" width="4" style="82" bestFit="1" customWidth="1"/>
    <col min="1286" max="1287" width="5.33203125" style="82" bestFit="1" customWidth="1"/>
    <col min="1288" max="1288" width="14.5546875" style="82" customWidth="1"/>
    <col min="1289" max="1289" width="21.44140625" style="82" customWidth="1"/>
    <col min="1290" max="1290" width="6.21875" style="82" bestFit="1" customWidth="1"/>
    <col min="1291" max="1291" width="5.44140625" style="82" bestFit="1" customWidth="1"/>
    <col min="1292" max="1292" width="4" style="82" bestFit="1" customWidth="1"/>
    <col min="1293" max="1293" width="9" style="82" bestFit="1" customWidth="1"/>
    <col min="1294" max="1294" width="3.6640625" style="82" customWidth="1"/>
    <col min="1295" max="1535" width="8.88671875" style="82"/>
    <col min="1536" max="1536" width="3.77734375" style="82" customWidth="1"/>
    <col min="1537" max="1537" width="5.21875" style="82" customWidth="1"/>
    <col min="1538" max="1538" width="9.88671875" style="82" customWidth="1"/>
    <col min="1539" max="1539" width="8.6640625" style="82" customWidth="1"/>
    <col min="1540" max="1540" width="8.6640625" style="82" bestFit="1" customWidth="1"/>
    <col min="1541" max="1541" width="4" style="82" bestFit="1" customWidth="1"/>
    <col min="1542" max="1543" width="5.33203125" style="82" bestFit="1" customWidth="1"/>
    <col min="1544" max="1544" width="14.5546875" style="82" customWidth="1"/>
    <col min="1545" max="1545" width="21.44140625" style="82" customWidth="1"/>
    <col min="1546" max="1546" width="6.21875" style="82" bestFit="1" customWidth="1"/>
    <col min="1547" max="1547" width="5.44140625" style="82" bestFit="1" customWidth="1"/>
    <col min="1548" max="1548" width="4" style="82" bestFit="1" customWidth="1"/>
    <col min="1549" max="1549" width="9" style="82" bestFit="1" customWidth="1"/>
    <col min="1550" max="1550" width="3.6640625" style="82" customWidth="1"/>
    <col min="1551" max="1791" width="8.88671875" style="82"/>
    <col min="1792" max="1792" width="3.77734375" style="82" customWidth="1"/>
    <col min="1793" max="1793" width="5.21875" style="82" customWidth="1"/>
    <col min="1794" max="1794" width="9.88671875" style="82" customWidth="1"/>
    <col min="1795" max="1795" width="8.6640625" style="82" customWidth="1"/>
    <col min="1796" max="1796" width="8.6640625" style="82" bestFit="1" customWidth="1"/>
    <col min="1797" max="1797" width="4" style="82" bestFit="1" customWidth="1"/>
    <col min="1798" max="1799" width="5.33203125" style="82" bestFit="1" customWidth="1"/>
    <col min="1800" max="1800" width="14.5546875" style="82" customWidth="1"/>
    <col min="1801" max="1801" width="21.44140625" style="82" customWidth="1"/>
    <col min="1802" max="1802" width="6.21875" style="82" bestFit="1" customWidth="1"/>
    <col min="1803" max="1803" width="5.44140625" style="82" bestFit="1" customWidth="1"/>
    <col min="1804" max="1804" width="4" style="82" bestFit="1" customWidth="1"/>
    <col min="1805" max="1805" width="9" style="82" bestFit="1" customWidth="1"/>
    <col min="1806" max="1806" width="3.6640625" style="82" customWidth="1"/>
    <col min="1807" max="2047" width="8.88671875" style="82"/>
    <col min="2048" max="2048" width="3.77734375" style="82" customWidth="1"/>
    <col min="2049" max="2049" width="5.21875" style="82" customWidth="1"/>
    <col min="2050" max="2050" width="9.88671875" style="82" customWidth="1"/>
    <col min="2051" max="2051" width="8.6640625" style="82" customWidth="1"/>
    <col min="2052" max="2052" width="8.6640625" style="82" bestFit="1" customWidth="1"/>
    <col min="2053" max="2053" width="4" style="82" bestFit="1" customWidth="1"/>
    <col min="2054" max="2055" width="5.33203125" style="82" bestFit="1" customWidth="1"/>
    <col min="2056" max="2056" width="14.5546875" style="82" customWidth="1"/>
    <col min="2057" max="2057" width="21.44140625" style="82" customWidth="1"/>
    <col min="2058" max="2058" width="6.21875" style="82" bestFit="1" customWidth="1"/>
    <col min="2059" max="2059" width="5.44140625" style="82" bestFit="1" customWidth="1"/>
    <col min="2060" max="2060" width="4" style="82" bestFit="1" customWidth="1"/>
    <col min="2061" max="2061" width="9" style="82" bestFit="1" customWidth="1"/>
    <col min="2062" max="2062" width="3.6640625" style="82" customWidth="1"/>
    <col min="2063" max="2303" width="8.88671875" style="82"/>
    <col min="2304" max="2304" width="3.77734375" style="82" customWidth="1"/>
    <col min="2305" max="2305" width="5.21875" style="82" customWidth="1"/>
    <col min="2306" max="2306" width="9.88671875" style="82" customWidth="1"/>
    <col min="2307" max="2307" width="8.6640625" style="82" customWidth="1"/>
    <col min="2308" max="2308" width="8.6640625" style="82" bestFit="1" customWidth="1"/>
    <col min="2309" max="2309" width="4" style="82" bestFit="1" customWidth="1"/>
    <col min="2310" max="2311" width="5.33203125" style="82" bestFit="1" customWidth="1"/>
    <col min="2312" max="2312" width="14.5546875" style="82" customWidth="1"/>
    <col min="2313" max="2313" width="21.44140625" style="82" customWidth="1"/>
    <col min="2314" max="2314" width="6.21875" style="82" bestFit="1" customWidth="1"/>
    <col min="2315" max="2315" width="5.44140625" style="82" bestFit="1" customWidth="1"/>
    <col min="2316" max="2316" width="4" style="82" bestFit="1" customWidth="1"/>
    <col min="2317" max="2317" width="9" style="82" bestFit="1" customWidth="1"/>
    <col min="2318" max="2318" width="3.6640625" style="82" customWidth="1"/>
    <col min="2319" max="2559" width="8.88671875" style="82"/>
    <col min="2560" max="2560" width="3.77734375" style="82" customWidth="1"/>
    <col min="2561" max="2561" width="5.21875" style="82" customWidth="1"/>
    <col min="2562" max="2562" width="9.88671875" style="82" customWidth="1"/>
    <col min="2563" max="2563" width="8.6640625" style="82" customWidth="1"/>
    <col min="2564" max="2564" width="8.6640625" style="82" bestFit="1" customWidth="1"/>
    <col min="2565" max="2565" width="4" style="82" bestFit="1" customWidth="1"/>
    <col min="2566" max="2567" width="5.33203125" style="82" bestFit="1" customWidth="1"/>
    <col min="2568" max="2568" width="14.5546875" style="82" customWidth="1"/>
    <col min="2569" max="2569" width="21.44140625" style="82" customWidth="1"/>
    <col min="2570" max="2570" width="6.21875" style="82" bestFit="1" customWidth="1"/>
    <col min="2571" max="2571" width="5.44140625" style="82" bestFit="1" customWidth="1"/>
    <col min="2572" max="2572" width="4" style="82" bestFit="1" customWidth="1"/>
    <col min="2573" max="2573" width="9" style="82" bestFit="1" customWidth="1"/>
    <col min="2574" max="2574" width="3.6640625" style="82" customWidth="1"/>
    <col min="2575" max="2815" width="8.88671875" style="82"/>
    <col min="2816" max="2816" width="3.77734375" style="82" customWidth="1"/>
    <col min="2817" max="2817" width="5.21875" style="82" customWidth="1"/>
    <col min="2818" max="2818" width="9.88671875" style="82" customWidth="1"/>
    <col min="2819" max="2819" width="8.6640625" style="82" customWidth="1"/>
    <col min="2820" max="2820" width="8.6640625" style="82" bestFit="1" customWidth="1"/>
    <col min="2821" max="2821" width="4" style="82" bestFit="1" customWidth="1"/>
    <col min="2822" max="2823" width="5.33203125" style="82" bestFit="1" customWidth="1"/>
    <col min="2824" max="2824" width="14.5546875" style="82" customWidth="1"/>
    <col min="2825" max="2825" width="21.44140625" style="82" customWidth="1"/>
    <col min="2826" max="2826" width="6.21875" style="82" bestFit="1" customWidth="1"/>
    <col min="2827" max="2827" width="5.44140625" style="82" bestFit="1" customWidth="1"/>
    <col min="2828" max="2828" width="4" style="82" bestFit="1" customWidth="1"/>
    <col min="2829" max="2829" width="9" style="82" bestFit="1" customWidth="1"/>
    <col min="2830" max="2830" width="3.6640625" style="82" customWidth="1"/>
    <col min="2831" max="3071" width="8.88671875" style="82"/>
    <col min="3072" max="3072" width="3.77734375" style="82" customWidth="1"/>
    <col min="3073" max="3073" width="5.21875" style="82" customWidth="1"/>
    <col min="3074" max="3074" width="9.88671875" style="82" customWidth="1"/>
    <col min="3075" max="3075" width="8.6640625" style="82" customWidth="1"/>
    <col min="3076" max="3076" width="8.6640625" style="82" bestFit="1" customWidth="1"/>
    <col min="3077" max="3077" width="4" style="82" bestFit="1" customWidth="1"/>
    <col min="3078" max="3079" width="5.33203125" style="82" bestFit="1" customWidth="1"/>
    <col min="3080" max="3080" width="14.5546875" style="82" customWidth="1"/>
    <col min="3081" max="3081" width="21.44140625" style="82" customWidth="1"/>
    <col min="3082" max="3082" width="6.21875" style="82" bestFit="1" customWidth="1"/>
    <col min="3083" max="3083" width="5.44140625" style="82" bestFit="1" customWidth="1"/>
    <col min="3084" max="3084" width="4" style="82" bestFit="1" customWidth="1"/>
    <col min="3085" max="3085" width="9" style="82" bestFit="1" customWidth="1"/>
    <col min="3086" max="3086" width="3.6640625" style="82" customWidth="1"/>
    <col min="3087" max="3327" width="8.88671875" style="82"/>
    <col min="3328" max="3328" width="3.77734375" style="82" customWidth="1"/>
    <col min="3329" max="3329" width="5.21875" style="82" customWidth="1"/>
    <col min="3330" max="3330" width="9.88671875" style="82" customWidth="1"/>
    <col min="3331" max="3331" width="8.6640625" style="82" customWidth="1"/>
    <col min="3332" max="3332" width="8.6640625" style="82" bestFit="1" customWidth="1"/>
    <col min="3333" max="3333" width="4" style="82" bestFit="1" customWidth="1"/>
    <col min="3334" max="3335" width="5.33203125" style="82" bestFit="1" customWidth="1"/>
    <col min="3336" max="3336" width="14.5546875" style="82" customWidth="1"/>
    <col min="3337" max="3337" width="21.44140625" style="82" customWidth="1"/>
    <col min="3338" max="3338" width="6.21875" style="82" bestFit="1" customWidth="1"/>
    <col min="3339" max="3339" width="5.44140625" style="82" bestFit="1" customWidth="1"/>
    <col min="3340" max="3340" width="4" style="82" bestFit="1" customWidth="1"/>
    <col min="3341" max="3341" width="9" style="82" bestFit="1" customWidth="1"/>
    <col min="3342" max="3342" width="3.6640625" style="82" customWidth="1"/>
    <col min="3343" max="3583" width="8.88671875" style="82"/>
    <col min="3584" max="3584" width="3.77734375" style="82" customWidth="1"/>
    <col min="3585" max="3585" width="5.21875" style="82" customWidth="1"/>
    <col min="3586" max="3586" width="9.88671875" style="82" customWidth="1"/>
    <col min="3587" max="3587" width="8.6640625" style="82" customWidth="1"/>
    <col min="3588" max="3588" width="8.6640625" style="82" bestFit="1" customWidth="1"/>
    <col min="3589" max="3589" width="4" style="82" bestFit="1" customWidth="1"/>
    <col min="3590" max="3591" width="5.33203125" style="82" bestFit="1" customWidth="1"/>
    <col min="3592" max="3592" width="14.5546875" style="82" customWidth="1"/>
    <col min="3593" max="3593" width="21.44140625" style="82" customWidth="1"/>
    <col min="3594" max="3594" width="6.21875" style="82" bestFit="1" customWidth="1"/>
    <col min="3595" max="3595" width="5.44140625" style="82" bestFit="1" customWidth="1"/>
    <col min="3596" max="3596" width="4" style="82" bestFit="1" customWidth="1"/>
    <col min="3597" max="3597" width="9" style="82" bestFit="1" customWidth="1"/>
    <col min="3598" max="3598" width="3.6640625" style="82" customWidth="1"/>
    <col min="3599" max="3839" width="8.88671875" style="82"/>
    <col min="3840" max="3840" width="3.77734375" style="82" customWidth="1"/>
    <col min="3841" max="3841" width="5.21875" style="82" customWidth="1"/>
    <col min="3842" max="3842" width="9.88671875" style="82" customWidth="1"/>
    <col min="3843" max="3843" width="8.6640625" style="82" customWidth="1"/>
    <col min="3844" max="3844" width="8.6640625" style="82" bestFit="1" customWidth="1"/>
    <col min="3845" max="3845" width="4" style="82" bestFit="1" customWidth="1"/>
    <col min="3846" max="3847" width="5.33203125" style="82" bestFit="1" customWidth="1"/>
    <col min="3848" max="3848" width="14.5546875" style="82" customWidth="1"/>
    <col min="3849" max="3849" width="21.44140625" style="82" customWidth="1"/>
    <col min="3850" max="3850" width="6.21875" style="82" bestFit="1" customWidth="1"/>
    <col min="3851" max="3851" width="5.44140625" style="82" bestFit="1" customWidth="1"/>
    <col min="3852" max="3852" width="4" style="82" bestFit="1" customWidth="1"/>
    <col min="3853" max="3853" width="9" style="82" bestFit="1" customWidth="1"/>
    <col min="3854" max="3854" width="3.6640625" style="82" customWidth="1"/>
    <col min="3855" max="4095" width="8.88671875" style="82"/>
    <col min="4096" max="4096" width="3.77734375" style="82" customWidth="1"/>
    <col min="4097" max="4097" width="5.21875" style="82" customWidth="1"/>
    <col min="4098" max="4098" width="9.88671875" style="82" customWidth="1"/>
    <col min="4099" max="4099" width="8.6640625" style="82" customWidth="1"/>
    <col min="4100" max="4100" width="8.6640625" style="82" bestFit="1" customWidth="1"/>
    <col min="4101" max="4101" width="4" style="82" bestFit="1" customWidth="1"/>
    <col min="4102" max="4103" width="5.33203125" style="82" bestFit="1" customWidth="1"/>
    <col min="4104" max="4104" width="14.5546875" style="82" customWidth="1"/>
    <col min="4105" max="4105" width="21.44140625" style="82" customWidth="1"/>
    <col min="4106" max="4106" width="6.21875" style="82" bestFit="1" customWidth="1"/>
    <col min="4107" max="4107" width="5.44140625" style="82" bestFit="1" customWidth="1"/>
    <col min="4108" max="4108" width="4" style="82" bestFit="1" customWidth="1"/>
    <col min="4109" max="4109" width="9" style="82" bestFit="1" customWidth="1"/>
    <col min="4110" max="4110" width="3.6640625" style="82" customWidth="1"/>
    <col min="4111" max="4351" width="8.88671875" style="82"/>
    <col min="4352" max="4352" width="3.77734375" style="82" customWidth="1"/>
    <col min="4353" max="4353" width="5.21875" style="82" customWidth="1"/>
    <col min="4354" max="4354" width="9.88671875" style="82" customWidth="1"/>
    <col min="4355" max="4355" width="8.6640625" style="82" customWidth="1"/>
    <col min="4356" max="4356" width="8.6640625" style="82" bestFit="1" customWidth="1"/>
    <col min="4357" max="4357" width="4" style="82" bestFit="1" customWidth="1"/>
    <col min="4358" max="4359" width="5.33203125" style="82" bestFit="1" customWidth="1"/>
    <col min="4360" max="4360" width="14.5546875" style="82" customWidth="1"/>
    <col min="4361" max="4361" width="21.44140625" style="82" customWidth="1"/>
    <col min="4362" max="4362" width="6.21875" style="82" bestFit="1" customWidth="1"/>
    <col min="4363" max="4363" width="5.44140625" style="82" bestFit="1" customWidth="1"/>
    <col min="4364" max="4364" width="4" style="82" bestFit="1" customWidth="1"/>
    <col min="4365" max="4365" width="9" style="82" bestFit="1" customWidth="1"/>
    <col min="4366" max="4366" width="3.6640625" style="82" customWidth="1"/>
    <col min="4367" max="4607" width="8.88671875" style="82"/>
    <col min="4608" max="4608" width="3.77734375" style="82" customWidth="1"/>
    <col min="4609" max="4609" width="5.21875" style="82" customWidth="1"/>
    <col min="4610" max="4610" width="9.88671875" style="82" customWidth="1"/>
    <col min="4611" max="4611" width="8.6640625" style="82" customWidth="1"/>
    <col min="4612" max="4612" width="8.6640625" style="82" bestFit="1" customWidth="1"/>
    <col min="4613" max="4613" width="4" style="82" bestFit="1" customWidth="1"/>
    <col min="4614" max="4615" width="5.33203125" style="82" bestFit="1" customWidth="1"/>
    <col min="4616" max="4616" width="14.5546875" style="82" customWidth="1"/>
    <col min="4617" max="4617" width="21.44140625" style="82" customWidth="1"/>
    <col min="4618" max="4618" width="6.21875" style="82" bestFit="1" customWidth="1"/>
    <col min="4619" max="4619" width="5.44140625" style="82" bestFit="1" customWidth="1"/>
    <col min="4620" max="4620" width="4" style="82" bestFit="1" customWidth="1"/>
    <col min="4621" max="4621" width="9" style="82" bestFit="1" customWidth="1"/>
    <col min="4622" max="4622" width="3.6640625" style="82" customWidth="1"/>
    <col min="4623" max="4863" width="8.88671875" style="82"/>
    <col min="4864" max="4864" width="3.77734375" style="82" customWidth="1"/>
    <col min="4865" max="4865" width="5.21875" style="82" customWidth="1"/>
    <col min="4866" max="4866" width="9.88671875" style="82" customWidth="1"/>
    <col min="4867" max="4867" width="8.6640625" style="82" customWidth="1"/>
    <col min="4868" max="4868" width="8.6640625" style="82" bestFit="1" customWidth="1"/>
    <col min="4869" max="4869" width="4" style="82" bestFit="1" customWidth="1"/>
    <col min="4870" max="4871" width="5.33203125" style="82" bestFit="1" customWidth="1"/>
    <col min="4872" max="4872" width="14.5546875" style="82" customWidth="1"/>
    <col min="4873" max="4873" width="21.44140625" style="82" customWidth="1"/>
    <col min="4874" max="4874" width="6.21875" style="82" bestFit="1" customWidth="1"/>
    <col min="4875" max="4875" width="5.44140625" style="82" bestFit="1" customWidth="1"/>
    <col min="4876" max="4876" width="4" style="82" bestFit="1" customWidth="1"/>
    <col min="4877" max="4877" width="9" style="82" bestFit="1" customWidth="1"/>
    <col min="4878" max="4878" width="3.6640625" style="82" customWidth="1"/>
    <col min="4879" max="5119" width="8.88671875" style="82"/>
    <col min="5120" max="5120" width="3.77734375" style="82" customWidth="1"/>
    <col min="5121" max="5121" width="5.21875" style="82" customWidth="1"/>
    <col min="5122" max="5122" width="9.88671875" style="82" customWidth="1"/>
    <col min="5123" max="5123" width="8.6640625" style="82" customWidth="1"/>
    <col min="5124" max="5124" width="8.6640625" style="82" bestFit="1" customWidth="1"/>
    <col min="5125" max="5125" width="4" style="82" bestFit="1" customWidth="1"/>
    <col min="5126" max="5127" width="5.33203125" style="82" bestFit="1" customWidth="1"/>
    <col min="5128" max="5128" width="14.5546875" style="82" customWidth="1"/>
    <col min="5129" max="5129" width="21.44140625" style="82" customWidth="1"/>
    <col min="5130" max="5130" width="6.21875" style="82" bestFit="1" customWidth="1"/>
    <col min="5131" max="5131" width="5.44140625" style="82" bestFit="1" customWidth="1"/>
    <col min="5132" max="5132" width="4" style="82" bestFit="1" customWidth="1"/>
    <col min="5133" max="5133" width="9" style="82" bestFit="1" customWidth="1"/>
    <col min="5134" max="5134" width="3.6640625" style="82" customWidth="1"/>
    <col min="5135" max="5375" width="8.88671875" style="82"/>
    <col min="5376" max="5376" width="3.77734375" style="82" customWidth="1"/>
    <col min="5377" max="5377" width="5.21875" style="82" customWidth="1"/>
    <col min="5378" max="5378" width="9.88671875" style="82" customWidth="1"/>
    <col min="5379" max="5379" width="8.6640625" style="82" customWidth="1"/>
    <col min="5380" max="5380" width="8.6640625" style="82" bestFit="1" customWidth="1"/>
    <col min="5381" max="5381" width="4" style="82" bestFit="1" customWidth="1"/>
    <col min="5382" max="5383" width="5.33203125" style="82" bestFit="1" customWidth="1"/>
    <col min="5384" max="5384" width="14.5546875" style="82" customWidth="1"/>
    <col min="5385" max="5385" width="21.44140625" style="82" customWidth="1"/>
    <col min="5386" max="5386" width="6.21875" style="82" bestFit="1" customWidth="1"/>
    <col min="5387" max="5387" width="5.44140625" style="82" bestFit="1" customWidth="1"/>
    <col min="5388" max="5388" width="4" style="82" bestFit="1" customWidth="1"/>
    <col min="5389" max="5389" width="9" style="82" bestFit="1" customWidth="1"/>
    <col min="5390" max="5390" width="3.6640625" style="82" customWidth="1"/>
    <col min="5391" max="5631" width="8.88671875" style="82"/>
    <col min="5632" max="5632" width="3.77734375" style="82" customWidth="1"/>
    <col min="5633" max="5633" width="5.21875" style="82" customWidth="1"/>
    <col min="5634" max="5634" width="9.88671875" style="82" customWidth="1"/>
    <col min="5635" max="5635" width="8.6640625" style="82" customWidth="1"/>
    <col min="5636" max="5636" width="8.6640625" style="82" bestFit="1" customWidth="1"/>
    <col min="5637" max="5637" width="4" style="82" bestFit="1" customWidth="1"/>
    <col min="5638" max="5639" width="5.33203125" style="82" bestFit="1" customWidth="1"/>
    <col min="5640" max="5640" width="14.5546875" style="82" customWidth="1"/>
    <col min="5641" max="5641" width="21.44140625" style="82" customWidth="1"/>
    <col min="5642" max="5642" width="6.21875" style="82" bestFit="1" customWidth="1"/>
    <col min="5643" max="5643" width="5.44140625" style="82" bestFit="1" customWidth="1"/>
    <col min="5644" max="5644" width="4" style="82" bestFit="1" customWidth="1"/>
    <col min="5645" max="5645" width="9" style="82" bestFit="1" customWidth="1"/>
    <col min="5646" max="5646" width="3.6640625" style="82" customWidth="1"/>
    <col min="5647" max="5887" width="8.88671875" style="82"/>
    <col min="5888" max="5888" width="3.77734375" style="82" customWidth="1"/>
    <col min="5889" max="5889" width="5.21875" style="82" customWidth="1"/>
    <col min="5890" max="5890" width="9.88671875" style="82" customWidth="1"/>
    <col min="5891" max="5891" width="8.6640625" style="82" customWidth="1"/>
    <col min="5892" max="5892" width="8.6640625" style="82" bestFit="1" customWidth="1"/>
    <col min="5893" max="5893" width="4" style="82" bestFit="1" customWidth="1"/>
    <col min="5894" max="5895" width="5.33203125" style="82" bestFit="1" customWidth="1"/>
    <col min="5896" max="5896" width="14.5546875" style="82" customWidth="1"/>
    <col min="5897" max="5897" width="21.44140625" style="82" customWidth="1"/>
    <col min="5898" max="5898" width="6.21875" style="82" bestFit="1" customWidth="1"/>
    <col min="5899" max="5899" width="5.44140625" style="82" bestFit="1" customWidth="1"/>
    <col min="5900" max="5900" width="4" style="82" bestFit="1" customWidth="1"/>
    <col min="5901" max="5901" width="9" style="82" bestFit="1" customWidth="1"/>
    <col min="5902" max="5902" width="3.6640625" style="82" customWidth="1"/>
    <col min="5903" max="6143" width="8.88671875" style="82"/>
    <col min="6144" max="6144" width="3.77734375" style="82" customWidth="1"/>
    <col min="6145" max="6145" width="5.21875" style="82" customWidth="1"/>
    <col min="6146" max="6146" width="9.88671875" style="82" customWidth="1"/>
    <col min="6147" max="6147" width="8.6640625" style="82" customWidth="1"/>
    <col min="6148" max="6148" width="8.6640625" style="82" bestFit="1" customWidth="1"/>
    <col min="6149" max="6149" width="4" style="82" bestFit="1" customWidth="1"/>
    <col min="6150" max="6151" width="5.33203125" style="82" bestFit="1" customWidth="1"/>
    <col min="6152" max="6152" width="14.5546875" style="82" customWidth="1"/>
    <col min="6153" max="6153" width="21.44140625" style="82" customWidth="1"/>
    <col min="6154" max="6154" width="6.21875" style="82" bestFit="1" customWidth="1"/>
    <col min="6155" max="6155" width="5.44140625" style="82" bestFit="1" customWidth="1"/>
    <col min="6156" max="6156" width="4" style="82" bestFit="1" customWidth="1"/>
    <col min="6157" max="6157" width="9" style="82" bestFit="1" customWidth="1"/>
    <col min="6158" max="6158" width="3.6640625" style="82" customWidth="1"/>
    <col min="6159" max="6399" width="8.88671875" style="82"/>
    <col min="6400" max="6400" width="3.77734375" style="82" customWidth="1"/>
    <col min="6401" max="6401" width="5.21875" style="82" customWidth="1"/>
    <col min="6402" max="6402" width="9.88671875" style="82" customWidth="1"/>
    <col min="6403" max="6403" width="8.6640625" style="82" customWidth="1"/>
    <col min="6404" max="6404" width="8.6640625" style="82" bestFit="1" customWidth="1"/>
    <col min="6405" max="6405" width="4" style="82" bestFit="1" customWidth="1"/>
    <col min="6406" max="6407" width="5.33203125" style="82" bestFit="1" customWidth="1"/>
    <col min="6408" max="6408" width="14.5546875" style="82" customWidth="1"/>
    <col min="6409" max="6409" width="21.44140625" style="82" customWidth="1"/>
    <col min="6410" max="6410" width="6.21875" style="82" bestFit="1" customWidth="1"/>
    <col min="6411" max="6411" width="5.44140625" style="82" bestFit="1" customWidth="1"/>
    <col min="6412" max="6412" width="4" style="82" bestFit="1" customWidth="1"/>
    <col min="6413" max="6413" width="9" style="82" bestFit="1" customWidth="1"/>
    <col min="6414" max="6414" width="3.6640625" style="82" customWidth="1"/>
    <col min="6415" max="6655" width="8.88671875" style="82"/>
    <col min="6656" max="6656" width="3.77734375" style="82" customWidth="1"/>
    <col min="6657" max="6657" width="5.21875" style="82" customWidth="1"/>
    <col min="6658" max="6658" width="9.88671875" style="82" customWidth="1"/>
    <col min="6659" max="6659" width="8.6640625" style="82" customWidth="1"/>
    <col min="6660" max="6660" width="8.6640625" style="82" bestFit="1" customWidth="1"/>
    <col min="6661" max="6661" width="4" style="82" bestFit="1" customWidth="1"/>
    <col min="6662" max="6663" width="5.33203125" style="82" bestFit="1" customWidth="1"/>
    <col min="6664" max="6664" width="14.5546875" style="82" customWidth="1"/>
    <col min="6665" max="6665" width="21.44140625" style="82" customWidth="1"/>
    <col min="6666" max="6666" width="6.21875" style="82" bestFit="1" customWidth="1"/>
    <col min="6667" max="6667" width="5.44140625" style="82" bestFit="1" customWidth="1"/>
    <col min="6668" max="6668" width="4" style="82" bestFit="1" customWidth="1"/>
    <col min="6669" max="6669" width="9" style="82" bestFit="1" customWidth="1"/>
    <col min="6670" max="6670" width="3.6640625" style="82" customWidth="1"/>
    <col min="6671" max="6911" width="8.88671875" style="82"/>
    <col min="6912" max="6912" width="3.77734375" style="82" customWidth="1"/>
    <col min="6913" max="6913" width="5.21875" style="82" customWidth="1"/>
    <col min="6914" max="6914" width="9.88671875" style="82" customWidth="1"/>
    <col min="6915" max="6915" width="8.6640625" style="82" customWidth="1"/>
    <col min="6916" max="6916" width="8.6640625" style="82" bestFit="1" customWidth="1"/>
    <col min="6917" max="6917" width="4" style="82" bestFit="1" customWidth="1"/>
    <col min="6918" max="6919" width="5.33203125" style="82" bestFit="1" customWidth="1"/>
    <col min="6920" max="6920" width="14.5546875" style="82" customWidth="1"/>
    <col min="6921" max="6921" width="21.44140625" style="82" customWidth="1"/>
    <col min="6922" max="6922" width="6.21875" style="82" bestFit="1" customWidth="1"/>
    <col min="6923" max="6923" width="5.44140625" style="82" bestFit="1" customWidth="1"/>
    <col min="6924" max="6924" width="4" style="82" bestFit="1" customWidth="1"/>
    <col min="6925" max="6925" width="9" style="82" bestFit="1" customWidth="1"/>
    <col min="6926" max="6926" width="3.6640625" style="82" customWidth="1"/>
    <col min="6927" max="7167" width="8.88671875" style="82"/>
    <col min="7168" max="7168" width="3.77734375" style="82" customWidth="1"/>
    <col min="7169" max="7169" width="5.21875" style="82" customWidth="1"/>
    <col min="7170" max="7170" width="9.88671875" style="82" customWidth="1"/>
    <col min="7171" max="7171" width="8.6640625" style="82" customWidth="1"/>
    <col min="7172" max="7172" width="8.6640625" style="82" bestFit="1" customWidth="1"/>
    <col min="7173" max="7173" width="4" style="82" bestFit="1" customWidth="1"/>
    <col min="7174" max="7175" width="5.33203125" style="82" bestFit="1" customWidth="1"/>
    <col min="7176" max="7176" width="14.5546875" style="82" customWidth="1"/>
    <col min="7177" max="7177" width="21.44140625" style="82" customWidth="1"/>
    <col min="7178" max="7178" width="6.21875" style="82" bestFit="1" customWidth="1"/>
    <col min="7179" max="7179" width="5.44140625" style="82" bestFit="1" customWidth="1"/>
    <col min="7180" max="7180" width="4" style="82" bestFit="1" customWidth="1"/>
    <col min="7181" max="7181" width="9" style="82" bestFit="1" customWidth="1"/>
    <col min="7182" max="7182" width="3.6640625" style="82" customWidth="1"/>
    <col min="7183" max="7423" width="8.88671875" style="82"/>
    <col min="7424" max="7424" width="3.77734375" style="82" customWidth="1"/>
    <col min="7425" max="7425" width="5.21875" style="82" customWidth="1"/>
    <col min="7426" max="7426" width="9.88671875" style="82" customWidth="1"/>
    <col min="7427" max="7427" width="8.6640625" style="82" customWidth="1"/>
    <col min="7428" max="7428" width="8.6640625" style="82" bestFit="1" customWidth="1"/>
    <col min="7429" max="7429" width="4" style="82" bestFit="1" customWidth="1"/>
    <col min="7430" max="7431" width="5.33203125" style="82" bestFit="1" customWidth="1"/>
    <col min="7432" max="7432" width="14.5546875" style="82" customWidth="1"/>
    <col min="7433" max="7433" width="21.44140625" style="82" customWidth="1"/>
    <col min="7434" max="7434" width="6.21875" style="82" bestFit="1" customWidth="1"/>
    <col min="7435" max="7435" width="5.44140625" style="82" bestFit="1" customWidth="1"/>
    <col min="7436" max="7436" width="4" style="82" bestFit="1" customWidth="1"/>
    <col min="7437" max="7437" width="9" style="82" bestFit="1" customWidth="1"/>
    <col min="7438" max="7438" width="3.6640625" style="82" customWidth="1"/>
    <col min="7439" max="7679" width="8.88671875" style="82"/>
    <col min="7680" max="7680" width="3.77734375" style="82" customWidth="1"/>
    <col min="7681" max="7681" width="5.21875" style="82" customWidth="1"/>
    <col min="7682" max="7682" width="9.88671875" style="82" customWidth="1"/>
    <col min="7683" max="7683" width="8.6640625" style="82" customWidth="1"/>
    <col min="7684" max="7684" width="8.6640625" style="82" bestFit="1" customWidth="1"/>
    <col min="7685" max="7685" width="4" style="82" bestFit="1" customWidth="1"/>
    <col min="7686" max="7687" width="5.33203125" style="82" bestFit="1" customWidth="1"/>
    <col min="7688" max="7688" width="14.5546875" style="82" customWidth="1"/>
    <col min="7689" max="7689" width="21.44140625" style="82" customWidth="1"/>
    <col min="7690" max="7690" width="6.21875" style="82" bestFit="1" customWidth="1"/>
    <col min="7691" max="7691" width="5.44140625" style="82" bestFit="1" customWidth="1"/>
    <col min="7692" max="7692" width="4" style="82" bestFit="1" customWidth="1"/>
    <col min="7693" max="7693" width="9" style="82" bestFit="1" customWidth="1"/>
    <col min="7694" max="7694" width="3.6640625" style="82" customWidth="1"/>
    <col min="7695" max="7935" width="8.88671875" style="82"/>
    <col min="7936" max="7936" width="3.77734375" style="82" customWidth="1"/>
    <col min="7937" max="7937" width="5.21875" style="82" customWidth="1"/>
    <col min="7938" max="7938" width="9.88671875" style="82" customWidth="1"/>
    <col min="7939" max="7939" width="8.6640625" style="82" customWidth="1"/>
    <col min="7940" max="7940" width="8.6640625" style="82" bestFit="1" customWidth="1"/>
    <col min="7941" max="7941" width="4" style="82" bestFit="1" customWidth="1"/>
    <col min="7942" max="7943" width="5.33203125" style="82" bestFit="1" customWidth="1"/>
    <col min="7944" max="7944" width="14.5546875" style="82" customWidth="1"/>
    <col min="7945" max="7945" width="21.44140625" style="82" customWidth="1"/>
    <col min="7946" max="7946" width="6.21875" style="82" bestFit="1" customWidth="1"/>
    <col min="7947" max="7947" width="5.44140625" style="82" bestFit="1" customWidth="1"/>
    <col min="7948" max="7948" width="4" style="82" bestFit="1" customWidth="1"/>
    <col min="7949" max="7949" width="9" style="82" bestFit="1" customWidth="1"/>
    <col min="7950" max="7950" width="3.6640625" style="82" customWidth="1"/>
    <col min="7951" max="8191" width="8.88671875" style="82"/>
    <col min="8192" max="8192" width="3.77734375" style="82" customWidth="1"/>
    <col min="8193" max="8193" width="5.21875" style="82" customWidth="1"/>
    <col min="8194" max="8194" width="9.88671875" style="82" customWidth="1"/>
    <col min="8195" max="8195" width="8.6640625" style="82" customWidth="1"/>
    <col min="8196" max="8196" width="8.6640625" style="82" bestFit="1" customWidth="1"/>
    <col min="8197" max="8197" width="4" style="82" bestFit="1" customWidth="1"/>
    <col min="8198" max="8199" width="5.33203125" style="82" bestFit="1" customWidth="1"/>
    <col min="8200" max="8200" width="14.5546875" style="82" customWidth="1"/>
    <col min="8201" max="8201" width="21.44140625" style="82" customWidth="1"/>
    <col min="8202" max="8202" width="6.21875" style="82" bestFit="1" customWidth="1"/>
    <col min="8203" max="8203" width="5.44140625" style="82" bestFit="1" customWidth="1"/>
    <col min="8204" max="8204" width="4" style="82" bestFit="1" customWidth="1"/>
    <col min="8205" max="8205" width="9" style="82" bestFit="1" customWidth="1"/>
    <col min="8206" max="8206" width="3.6640625" style="82" customWidth="1"/>
    <col min="8207" max="8447" width="8.88671875" style="82"/>
    <col min="8448" max="8448" width="3.77734375" style="82" customWidth="1"/>
    <col min="8449" max="8449" width="5.21875" style="82" customWidth="1"/>
    <col min="8450" max="8450" width="9.88671875" style="82" customWidth="1"/>
    <col min="8451" max="8451" width="8.6640625" style="82" customWidth="1"/>
    <col min="8452" max="8452" width="8.6640625" style="82" bestFit="1" customWidth="1"/>
    <col min="8453" max="8453" width="4" style="82" bestFit="1" customWidth="1"/>
    <col min="8454" max="8455" width="5.33203125" style="82" bestFit="1" customWidth="1"/>
    <col min="8456" max="8456" width="14.5546875" style="82" customWidth="1"/>
    <col min="8457" max="8457" width="21.44140625" style="82" customWidth="1"/>
    <col min="8458" max="8458" width="6.21875" style="82" bestFit="1" customWidth="1"/>
    <col min="8459" max="8459" width="5.44140625" style="82" bestFit="1" customWidth="1"/>
    <col min="8460" max="8460" width="4" style="82" bestFit="1" customWidth="1"/>
    <col min="8461" max="8461" width="9" style="82" bestFit="1" customWidth="1"/>
    <col min="8462" max="8462" width="3.6640625" style="82" customWidth="1"/>
    <col min="8463" max="8703" width="8.88671875" style="82"/>
    <col min="8704" max="8704" width="3.77734375" style="82" customWidth="1"/>
    <col min="8705" max="8705" width="5.21875" style="82" customWidth="1"/>
    <col min="8706" max="8706" width="9.88671875" style="82" customWidth="1"/>
    <col min="8707" max="8707" width="8.6640625" style="82" customWidth="1"/>
    <col min="8708" max="8708" width="8.6640625" style="82" bestFit="1" customWidth="1"/>
    <col min="8709" max="8709" width="4" style="82" bestFit="1" customWidth="1"/>
    <col min="8710" max="8711" width="5.33203125" style="82" bestFit="1" customWidth="1"/>
    <col min="8712" max="8712" width="14.5546875" style="82" customWidth="1"/>
    <col min="8713" max="8713" width="21.44140625" style="82" customWidth="1"/>
    <col min="8714" max="8714" width="6.21875" style="82" bestFit="1" customWidth="1"/>
    <col min="8715" max="8715" width="5.44140625" style="82" bestFit="1" customWidth="1"/>
    <col min="8716" max="8716" width="4" style="82" bestFit="1" customWidth="1"/>
    <col min="8717" max="8717" width="9" style="82" bestFit="1" customWidth="1"/>
    <col min="8718" max="8718" width="3.6640625" style="82" customWidth="1"/>
    <col min="8719" max="8959" width="8.88671875" style="82"/>
    <col min="8960" max="8960" width="3.77734375" style="82" customWidth="1"/>
    <col min="8961" max="8961" width="5.21875" style="82" customWidth="1"/>
    <col min="8962" max="8962" width="9.88671875" style="82" customWidth="1"/>
    <col min="8963" max="8963" width="8.6640625" style="82" customWidth="1"/>
    <col min="8964" max="8964" width="8.6640625" style="82" bestFit="1" customWidth="1"/>
    <col min="8965" max="8965" width="4" style="82" bestFit="1" customWidth="1"/>
    <col min="8966" max="8967" width="5.33203125" style="82" bestFit="1" customWidth="1"/>
    <col min="8968" max="8968" width="14.5546875" style="82" customWidth="1"/>
    <col min="8969" max="8969" width="21.44140625" style="82" customWidth="1"/>
    <col min="8970" max="8970" width="6.21875" style="82" bestFit="1" customWidth="1"/>
    <col min="8971" max="8971" width="5.44140625" style="82" bestFit="1" customWidth="1"/>
    <col min="8972" max="8972" width="4" style="82" bestFit="1" customWidth="1"/>
    <col min="8973" max="8973" width="9" style="82" bestFit="1" customWidth="1"/>
    <col min="8974" max="8974" width="3.6640625" style="82" customWidth="1"/>
    <col min="8975" max="9215" width="8.88671875" style="82"/>
    <col min="9216" max="9216" width="3.77734375" style="82" customWidth="1"/>
    <col min="9217" max="9217" width="5.21875" style="82" customWidth="1"/>
    <col min="9218" max="9218" width="9.88671875" style="82" customWidth="1"/>
    <col min="9219" max="9219" width="8.6640625" style="82" customWidth="1"/>
    <col min="9220" max="9220" width="8.6640625" style="82" bestFit="1" customWidth="1"/>
    <col min="9221" max="9221" width="4" style="82" bestFit="1" customWidth="1"/>
    <col min="9222" max="9223" width="5.33203125" style="82" bestFit="1" customWidth="1"/>
    <col min="9224" max="9224" width="14.5546875" style="82" customWidth="1"/>
    <col min="9225" max="9225" width="21.44140625" style="82" customWidth="1"/>
    <col min="9226" max="9226" width="6.21875" style="82" bestFit="1" customWidth="1"/>
    <col min="9227" max="9227" width="5.44140625" style="82" bestFit="1" customWidth="1"/>
    <col min="9228" max="9228" width="4" style="82" bestFit="1" customWidth="1"/>
    <col min="9229" max="9229" width="9" style="82" bestFit="1" customWidth="1"/>
    <col min="9230" max="9230" width="3.6640625" style="82" customWidth="1"/>
    <col min="9231" max="9471" width="8.88671875" style="82"/>
    <col min="9472" max="9472" width="3.77734375" style="82" customWidth="1"/>
    <col min="9473" max="9473" width="5.21875" style="82" customWidth="1"/>
    <col min="9474" max="9474" width="9.88671875" style="82" customWidth="1"/>
    <col min="9475" max="9475" width="8.6640625" style="82" customWidth="1"/>
    <col min="9476" max="9476" width="8.6640625" style="82" bestFit="1" customWidth="1"/>
    <col min="9477" max="9477" width="4" style="82" bestFit="1" customWidth="1"/>
    <col min="9478" max="9479" width="5.33203125" style="82" bestFit="1" customWidth="1"/>
    <col min="9480" max="9480" width="14.5546875" style="82" customWidth="1"/>
    <col min="9481" max="9481" width="21.44140625" style="82" customWidth="1"/>
    <col min="9482" max="9482" width="6.21875" style="82" bestFit="1" customWidth="1"/>
    <col min="9483" max="9483" width="5.44140625" style="82" bestFit="1" customWidth="1"/>
    <col min="9484" max="9484" width="4" style="82" bestFit="1" customWidth="1"/>
    <col min="9485" max="9485" width="9" style="82" bestFit="1" customWidth="1"/>
    <col min="9486" max="9486" width="3.6640625" style="82" customWidth="1"/>
    <col min="9487" max="9727" width="8.88671875" style="82"/>
    <col min="9728" max="9728" width="3.77734375" style="82" customWidth="1"/>
    <col min="9729" max="9729" width="5.21875" style="82" customWidth="1"/>
    <col min="9730" max="9730" width="9.88671875" style="82" customWidth="1"/>
    <col min="9731" max="9731" width="8.6640625" style="82" customWidth="1"/>
    <col min="9732" max="9732" width="8.6640625" style="82" bestFit="1" customWidth="1"/>
    <col min="9733" max="9733" width="4" style="82" bestFit="1" customWidth="1"/>
    <col min="9734" max="9735" width="5.33203125" style="82" bestFit="1" customWidth="1"/>
    <col min="9736" max="9736" width="14.5546875" style="82" customWidth="1"/>
    <col min="9737" max="9737" width="21.44140625" style="82" customWidth="1"/>
    <col min="9738" max="9738" width="6.21875" style="82" bestFit="1" customWidth="1"/>
    <col min="9739" max="9739" width="5.44140625" style="82" bestFit="1" customWidth="1"/>
    <col min="9740" max="9740" width="4" style="82" bestFit="1" customWidth="1"/>
    <col min="9741" max="9741" width="9" style="82" bestFit="1" customWidth="1"/>
    <col min="9742" max="9742" width="3.6640625" style="82" customWidth="1"/>
    <col min="9743" max="9983" width="8.88671875" style="82"/>
    <col min="9984" max="9984" width="3.77734375" style="82" customWidth="1"/>
    <col min="9985" max="9985" width="5.21875" style="82" customWidth="1"/>
    <col min="9986" max="9986" width="9.88671875" style="82" customWidth="1"/>
    <col min="9987" max="9987" width="8.6640625" style="82" customWidth="1"/>
    <col min="9988" max="9988" width="8.6640625" style="82" bestFit="1" customWidth="1"/>
    <col min="9989" max="9989" width="4" style="82" bestFit="1" customWidth="1"/>
    <col min="9990" max="9991" width="5.33203125" style="82" bestFit="1" customWidth="1"/>
    <col min="9992" max="9992" width="14.5546875" style="82" customWidth="1"/>
    <col min="9993" max="9993" width="21.44140625" style="82" customWidth="1"/>
    <col min="9994" max="9994" width="6.21875" style="82" bestFit="1" customWidth="1"/>
    <col min="9995" max="9995" width="5.44140625" style="82" bestFit="1" customWidth="1"/>
    <col min="9996" max="9996" width="4" style="82" bestFit="1" customWidth="1"/>
    <col min="9997" max="9997" width="9" style="82" bestFit="1" customWidth="1"/>
    <col min="9998" max="9998" width="3.6640625" style="82" customWidth="1"/>
    <col min="9999" max="10239" width="8.88671875" style="82"/>
    <col min="10240" max="10240" width="3.77734375" style="82" customWidth="1"/>
    <col min="10241" max="10241" width="5.21875" style="82" customWidth="1"/>
    <col min="10242" max="10242" width="9.88671875" style="82" customWidth="1"/>
    <col min="10243" max="10243" width="8.6640625" style="82" customWidth="1"/>
    <col min="10244" max="10244" width="8.6640625" style="82" bestFit="1" customWidth="1"/>
    <col min="10245" max="10245" width="4" style="82" bestFit="1" customWidth="1"/>
    <col min="10246" max="10247" width="5.33203125" style="82" bestFit="1" customWidth="1"/>
    <col min="10248" max="10248" width="14.5546875" style="82" customWidth="1"/>
    <col min="10249" max="10249" width="21.44140625" style="82" customWidth="1"/>
    <col min="10250" max="10250" width="6.21875" style="82" bestFit="1" customWidth="1"/>
    <col min="10251" max="10251" width="5.44140625" style="82" bestFit="1" customWidth="1"/>
    <col min="10252" max="10252" width="4" style="82" bestFit="1" customWidth="1"/>
    <col min="10253" max="10253" width="9" style="82" bestFit="1" customWidth="1"/>
    <col min="10254" max="10254" width="3.6640625" style="82" customWidth="1"/>
    <col min="10255" max="10495" width="8.88671875" style="82"/>
    <col min="10496" max="10496" width="3.77734375" style="82" customWidth="1"/>
    <col min="10497" max="10497" width="5.21875" style="82" customWidth="1"/>
    <col min="10498" max="10498" width="9.88671875" style="82" customWidth="1"/>
    <col min="10499" max="10499" width="8.6640625" style="82" customWidth="1"/>
    <col min="10500" max="10500" width="8.6640625" style="82" bestFit="1" customWidth="1"/>
    <col min="10501" max="10501" width="4" style="82" bestFit="1" customWidth="1"/>
    <col min="10502" max="10503" width="5.33203125" style="82" bestFit="1" customWidth="1"/>
    <col min="10504" max="10504" width="14.5546875" style="82" customWidth="1"/>
    <col min="10505" max="10505" width="21.44140625" style="82" customWidth="1"/>
    <col min="10506" max="10506" width="6.21875" style="82" bestFit="1" customWidth="1"/>
    <col min="10507" max="10507" width="5.44140625" style="82" bestFit="1" customWidth="1"/>
    <col min="10508" max="10508" width="4" style="82" bestFit="1" customWidth="1"/>
    <col min="10509" max="10509" width="9" style="82" bestFit="1" customWidth="1"/>
    <col min="10510" max="10510" width="3.6640625" style="82" customWidth="1"/>
    <col min="10511" max="10751" width="8.88671875" style="82"/>
    <col min="10752" max="10752" width="3.77734375" style="82" customWidth="1"/>
    <col min="10753" max="10753" width="5.21875" style="82" customWidth="1"/>
    <col min="10754" max="10754" width="9.88671875" style="82" customWidth="1"/>
    <col min="10755" max="10755" width="8.6640625" style="82" customWidth="1"/>
    <col min="10756" max="10756" width="8.6640625" style="82" bestFit="1" customWidth="1"/>
    <col min="10757" max="10757" width="4" style="82" bestFit="1" customWidth="1"/>
    <col min="10758" max="10759" width="5.33203125" style="82" bestFit="1" customWidth="1"/>
    <col min="10760" max="10760" width="14.5546875" style="82" customWidth="1"/>
    <col min="10761" max="10761" width="21.44140625" style="82" customWidth="1"/>
    <col min="10762" max="10762" width="6.21875" style="82" bestFit="1" customWidth="1"/>
    <col min="10763" max="10763" width="5.44140625" style="82" bestFit="1" customWidth="1"/>
    <col min="10764" max="10764" width="4" style="82" bestFit="1" customWidth="1"/>
    <col min="10765" max="10765" width="9" style="82" bestFit="1" customWidth="1"/>
    <col min="10766" max="10766" width="3.6640625" style="82" customWidth="1"/>
    <col min="10767" max="11007" width="8.88671875" style="82"/>
    <col min="11008" max="11008" width="3.77734375" style="82" customWidth="1"/>
    <col min="11009" max="11009" width="5.21875" style="82" customWidth="1"/>
    <col min="11010" max="11010" width="9.88671875" style="82" customWidth="1"/>
    <col min="11011" max="11011" width="8.6640625" style="82" customWidth="1"/>
    <col min="11012" max="11012" width="8.6640625" style="82" bestFit="1" customWidth="1"/>
    <col min="11013" max="11013" width="4" style="82" bestFit="1" customWidth="1"/>
    <col min="11014" max="11015" width="5.33203125" style="82" bestFit="1" customWidth="1"/>
    <col min="11016" max="11016" width="14.5546875" style="82" customWidth="1"/>
    <col min="11017" max="11017" width="21.44140625" style="82" customWidth="1"/>
    <col min="11018" max="11018" width="6.21875" style="82" bestFit="1" customWidth="1"/>
    <col min="11019" max="11019" width="5.44140625" style="82" bestFit="1" customWidth="1"/>
    <col min="11020" max="11020" width="4" style="82" bestFit="1" customWidth="1"/>
    <col min="11021" max="11021" width="9" style="82" bestFit="1" customWidth="1"/>
    <col min="11022" max="11022" width="3.6640625" style="82" customWidth="1"/>
    <col min="11023" max="11263" width="8.88671875" style="82"/>
    <col min="11264" max="11264" width="3.77734375" style="82" customWidth="1"/>
    <col min="11265" max="11265" width="5.21875" style="82" customWidth="1"/>
    <col min="11266" max="11266" width="9.88671875" style="82" customWidth="1"/>
    <col min="11267" max="11267" width="8.6640625" style="82" customWidth="1"/>
    <col min="11268" max="11268" width="8.6640625" style="82" bestFit="1" customWidth="1"/>
    <col min="11269" max="11269" width="4" style="82" bestFit="1" customWidth="1"/>
    <col min="11270" max="11271" width="5.33203125" style="82" bestFit="1" customWidth="1"/>
    <col min="11272" max="11272" width="14.5546875" style="82" customWidth="1"/>
    <col min="11273" max="11273" width="21.44140625" style="82" customWidth="1"/>
    <col min="11274" max="11274" width="6.21875" style="82" bestFit="1" customWidth="1"/>
    <col min="11275" max="11275" width="5.44140625" style="82" bestFit="1" customWidth="1"/>
    <col min="11276" max="11276" width="4" style="82" bestFit="1" customWidth="1"/>
    <col min="11277" max="11277" width="9" style="82" bestFit="1" customWidth="1"/>
    <col min="11278" max="11278" width="3.6640625" style="82" customWidth="1"/>
    <col min="11279" max="11519" width="8.88671875" style="82"/>
    <col min="11520" max="11520" width="3.77734375" style="82" customWidth="1"/>
    <col min="11521" max="11521" width="5.21875" style="82" customWidth="1"/>
    <col min="11522" max="11522" width="9.88671875" style="82" customWidth="1"/>
    <col min="11523" max="11523" width="8.6640625" style="82" customWidth="1"/>
    <col min="11524" max="11524" width="8.6640625" style="82" bestFit="1" customWidth="1"/>
    <col min="11525" max="11525" width="4" style="82" bestFit="1" customWidth="1"/>
    <col min="11526" max="11527" width="5.33203125" style="82" bestFit="1" customWidth="1"/>
    <col min="11528" max="11528" width="14.5546875" style="82" customWidth="1"/>
    <col min="11529" max="11529" width="21.44140625" style="82" customWidth="1"/>
    <col min="11530" max="11530" width="6.21875" style="82" bestFit="1" customWidth="1"/>
    <col min="11531" max="11531" width="5.44140625" style="82" bestFit="1" customWidth="1"/>
    <col min="11532" max="11532" width="4" style="82" bestFit="1" customWidth="1"/>
    <col min="11533" max="11533" width="9" style="82" bestFit="1" customWidth="1"/>
    <col min="11534" max="11534" width="3.6640625" style="82" customWidth="1"/>
    <col min="11535" max="11775" width="8.88671875" style="82"/>
    <col min="11776" max="11776" width="3.77734375" style="82" customWidth="1"/>
    <col min="11777" max="11777" width="5.21875" style="82" customWidth="1"/>
    <col min="11778" max="11778" width="9.88671875" style="82" customWidth="1"/>
    <col min="11779" max="11779" width="8.6640625" style="82" customWidth="1"/>
    <col min="11780" max="11780" width="8.6640625" style="82" bestFit="1" customWidth="1"/>
    <col min="11781" max="11781" width="4" style="82" bestFit="1" customWidth="1"/>
    <col min="11782" max="11783" width="5.33203125" style="82" bestFit="1" customWidth="1"/>
    <col min="11784" max="11784" width="14.5546875" style="82" customWidth="1"/>
    <col min="11785" max="11785" width="21.44140625" style="82" customWidth="1"/>
    <col min="11786" max="11786" width="6.21875" style="82" bestFit="1" customWidth="1"/>
    <col min="11787" max="11787" width="5.44140625" style="82" bestFit="1" customWidth="1"/>
    <col min="11788" max="11788" width="4" style="82" bestFit="1" customWidth="1"/>
    <col min="11789" max="11789" width="9" style="82" bestFit="1" customWidth="1"/>
    <col min="11790" max="11790" width="3.6640625" style="82" customWidth="1"/>
    <col min="11791" max="12031" width="8.88671875" style="82"/>
    <col min="12032" max="12032" width="3.77734375" style="82" customWidth="1"/>
    <col min="12033" max="12033" width="5.21875" style="82" customWidth="1"/>
    <col min="12034" max="12034" width="9.88671875" style="82" customWidth="1"/>
    <col min="12035" max="12035" width="8.6640625" style="82" customWidth="1"/>
    <col min="12036" max="12036" width="8.6640625" style="82" bestFit="1" customWidth="1"/>
    <col min="12037" max="12037" width="4" style="82" bestFit="1" customWidth="1"/>
    <col min="12038" max="12039" width="5.33203125" style="82" bestFit="1" customWidth="1"/>
    <col min="12040" max="12040" width="14.5546875" style="82" customWidth="1"/>
    <col min="12041" max="12041" width="21.44140625" style="82" customWidth="1"/>
    <col min="12042" max="12042" width="6.21875" style="82" bestFit="1" customWidth="1"/>
    <col min="12043" max="12043" width="5.44140625" style="82" bestFit="1" customWidth="1"/>
    <col min="12044" max="12044" width="4" style="82" bestFit="1" customWidth="1"/>
    <col min="12045" max="12045" width="9" style="82" bestFit="1" customWidth="1"/>
    <col min="12046" max="12046" width="3.6640625" style="82" customWidth="1"/>
    <col min="12047" max="12287" width="8.88671875" style="82"/>
    <col min="12288" max="12288" width="3.77734375" style="82" customWidth="1"/>
    <col min="12289" max="12289" width="5.21875" style="82" customWidth="1"/>
    <col min="12290" max="12290" width="9.88671875" style="82" customWidth="1"/>
    <col min="12291" max="12291" width="8.6640625" style="82" customWidth="1"/>
    <col min="12292" max="12292" width="8.6640625" style="82" bestFit="1" customWidth="1"/>
    <col min="12293" max="12293" width="4" style="82" bestFit="1" customWidth="1"/>
    <col min="12294" max="12295" width="5.33203125" style="82" bestFit="1" customWidth="1"/>
    <col min="12296" max="12296" width="14.5546875" style="82" customWidth="1"/>
    <col min="12297" max="12297" width="21.44140625" style="82" customWidth="1"/>
    <col min="12298" max="12298" width="6.21875" style="82" bestFit="1" customWidth="1"/>
    <col min="12299" max="12299" width="5.44140625" style="82" bestFit="1" customWidth="1"/>
    <col min="12300" max="12300" width="4" style="82" bestFit="1" customWidth="1"/>
    <col min="12301" max="12301" width="9" style="82" bestFit="1" customWidth="1"/>
    <col min="12302" max="12302" width="3.6640625" style="82" customWidth="1"/>
    <col min="12303" max="12543" width="8.88671875" style="82"/>
    <col min="12544" max="12544" width="3.77734375" style="82" customWidth="1"/>
    <col min="12545" max="12545" width="5.21875" style="82" customWidth="1"/>
    <col min="12546" max="12546" width="9.88671875" style="82" customWidth="1"/>
    <col min="12547" max="12547" width="8.6640625" style="82" customWidth="1"/>
    <col min="12548" max="12548" width="8.6640625" style="82" bestFit="1" customWidth="1"/>
    <col min="12549" max="12549" width="4" style="82" bestFit="1" customWidth="1"/>
    <col min="12550" max="12551" width="5.33203125" style="82" bestFit="1" customWidth="1"/>
    <col min="12552" max="12552" width="14.5546875" style="82" customWidth="1"/>
    <col min="12553" max="12553" width="21.44140625" style="82" customWidth="1"/>
    <col min="12554" max="12554" width="6.21875" style="82" bestFit="1" customWidth="1"/>
    <col min="12555" max="12555" width="5.44140625" style="82" bestFit="1" customWidth="1"/>
    <col min="12556" max="12556" width="4" style="82" bestFit="1" customWidth="1"/>
    <col min="12557" max="12557" width="9" style="82" bestFit="1" customWidth="1"/>
    <col min="12558" max="12558" width="3.6640625" style="82" customWidth="1"/>
    <col min="12559" max="12799" width="8.88671875" style="82"/>
    <col min="12800" max="12800" width="3.77734375" style="82" customWidth="1"/>
    <col min="12801" max="12801" width="5.21875" style="82" customWidth="1"/>
    <col min="12802" max="12802" width="9.88671875" style="82" customWidth="1"/>
    <col min="12803" max="12803" width="8.6640625" style="82" customWidth="1"/>
    <col min="12804" max="12804" width="8.6640625" style="82" bestFit="1" customWidth="1"/>
    <col min="12805" max="12805" width="4" style="82" bestFit="1" customWidth="1"/>
    <col min="12806" max="12807" width="5.33203125" style="82" bestFit="1" customWidth="1"/>
    <col min="12808" max="12808" width="14.5546875" style="82" customWidth="1"/>
    <col min="12809" max="12809" width="21.44140625" style="82" customWidth="1"/>
    <col min="12810" max="12810" width="6.21875" style="82" bestFit="1" customWidth="1"/>
    <col min="12811" max="12811" width="5.44140625" style="82" bestFit="1" customWidth="1"/>
    <col min="12812" max="12812" width="4" style="82" bestFit="1" customWidth="1"/>
    <col min="12813" max="12813" width="9" style="82" bestFit="1" customWidth="1"/>
    <col min="12814" max="12814" width="3.6640625" style="82" customWidth="1"/>
    <col min="12815" max="13055" width="8.88671875" style="82"/>
    <col min="13056" max="13056" width="3.77734375" style="82" customWidth="1"/>
    <col min="13057" max="13057" width="5.21875" style="82" customWidth="1"/>
    <col min="13058" max="13058" width="9.88671875" style="82" customWidth="1"/>
    <col min="13059" max="13059" width="8.6640625" style="82" customWidth="1"/>
    <col min="13060" max="13060" width="8.6640625" style="82" bestFit="1" customWidth="1"/>
    <col min="13061" max="13061" width="4" style="82" bestFit="1" customWidth="1"/>
    <col min="13062" max="13063" width="5.33203125" style="82" bestFit="1" customWidth="1"/>
    <col min="13064" max="13064" width="14.5546875" style="82" customWidth="1"/>
    <col min="13065" max="13065" width="21.44140625" style="82" customWidth="1"/>
    <col min="13066" max="13066" width="6.21875" style="82" bestFit="1" customWidth="1"/>
    <col min="13067" max="13067" width="5.44140625" style="82" bestFit="1" customWidth="1"/>
    <col min="13068" max="13068" width="4" style="82" bestFit="1" customWidth="1"/>
    <col min="13069" max="13069" width="9" style="82" bestFit="1" customWidth="1"/>
    <col min="13070" max="13070" width="3.6640625" style="82" customWidth="1"/>
    <col min="13071" max="13311" width="8.88671875" style="82"/>
    <col min="13312" max="13312" width="3.77734375" style="82" customWidth="1"/>
    <col min="13313" max="13313" width="5.21875" style="82" customWidth="1"/>
    <col min="13314" max="13314" width="9.88671875" style="82" customWidth="1"/>
    <col min="13315" max="13315" width="8.6640625" style="82" customWidth="1"/>
    <col min="13316" max="13316" width="8.6640625" style="82" bestFit="1" customWidth="1"/>
    <col min="13317" max="13317" width="4" style="82" bestFit="1" customWidth="1"/>
    <col min="13318" max="13319" width="5.33203125" style="82" bestFit="1" customWidth="1"/>
    <col min="13320" max="13320" width="14.5546875" style="82" customWidth="1"/>
    <col min="13321" max="13321" width="21.44140625" style="82" customWidth="1"/>
    <col min="13322" max="13322" width="6.21875" style="82" bestFit="1" customWidth="1"/>
    <col min="13323" max="13323" width="5.44140625" style="82" bestFit="1" customWidth="1"/>
    <col min="13324" max="13324" width="4" style="82" bestFit="1" customWidth="1"/>
    <col min="13325" max="13325" width="9" style="82" bestFit="1" customWidth="1"/>
    <col min="13326" max="13326" width="3.6640625" style="82" customWidth="1"/>
    <col min="13327" max="13567" width="8.88671875" style="82"/>
    <col min="13568" max="13568" width="3.77734375" style="82" customWidth="1"/>
    <col min="13569" max="13569" width="5.21875" style="82" customWidth="1"/>
    <col min="13570" max="13570" width="9.88671875" style="82" customWidth="1"/>
    <col min="13571" max="13571" width="8.6640625" style="82" customWidth="1"/>
    <col min="13572" max="13572" width="8.6640625" style="82" bestFit="1" customWidth="1"/>
    <col min="13573" max="13573" width="4" style="82" bestFit="1" customWidth="1"/>
    <col min="13574" max="13575" width="5.33203125" style="82" bestFit="1" customWidth="1"/>
    <col min="13576" max="13576" width="14.5546875" style="82" customWidth="1"/>
    <col min="13577" max="13577" width="21.44140625" style="82" customWidth="1"/>
    <col min="13578" max="13578" width="6.21875" style="82" bestFit="1" customWidth="1"/>
    <col min="13579" max="13579" width="5.44140625" style="82" bestFit="1" customWidth="1"/>
    <col min="13580" max="13580" width="4" style="82" bestFit="1" customWidth="1"/>
    <col min="13581" max="13581" width="9" style="82" bestFit="1" customWidth="1"/>
    <col min="13582" max="13582" width="3.6640625" style="82" customWidth="1"/>
    <col min="13583" max="13823" width="8.88671875" style="82"/>
    <col min="13824" max="13824" width="3.77734375" style="82" customWidth="1"/>
    <col min="13825" max="13825" width="5.21875" style="82" customWidth="1"/>
    <col min="13826" max="13826" width="9.88671875" style="82" customWidth="1"/>
    <col min="13827" max="13827" width="8.6640625" style="82" customWidth="1"/>
    <col min="13828" max="13828" width="8.6640625" style="82" bestFit="1" customWidth="1"/>
    <col min="13829" max="13829" width="4" style="82" bestFit="1" customWidth="1"/>
    <col min="13830" max="13831" width="5.33203125" style="82" bestFit="1" customWidth="1"/>
    <col min="13832" max="13832" width="14.5546875" style="82" customWidth="1"/>
    <col min="13833" max="13833" width="21.44140625" style="82" customWidth="1"/>
    <col min="13834" max="13834" width="6.21875" style="82" bestFit="1" customWidth="1"/>
    <col min="13835" max="13835" width="5.44140625" style="82" bestFit="1" customWidth="1"/>
    <col min="13836" max="13836" width="4" style="82" bestFit="1" customWidth="1"/>
    <col min="13837" max="13837" width="9" style="82" bestFit="1" customWidth="1"/>
    <col min="13838" max="13838" width="3.6640625" style="82" customWidth="1"/>
    <col min="13839" max="14079" width="8.88671875" style="82"/>
    <col min="14080" max="14080" width="3.77734375" style="82" customWidth="1"/>
    <col min="14081" max="14081" width="5.21875" style="82" customWidth="1"/>
    <col min="14082" max="14082" width="9.88671875" style="82" customWidth="1"/>
    <col min="14083" max="14083" width="8.6640625" style="82" customWidth="1"/>
    <col min="14084" max="14084" width="8.6640625" style="82" bestFit="1" customWidth="1"/>
    <col min="14085" max="14085" width="4" style="82" bestFit="1" customWidth="1"/>
    <col min="14086" max="14087" width="5.33203125" style="82" bestFit="1" customWidth="1"/>
    <col min="14088" max="14088" width="14.5546875" style="82" customWidth="1"/>
    <col min="14089" max="14089" width="21.44140625" style="82" customWidth="1"/>
    <col min="14090" max="14090" width="6.21875" style="82" bestFit="1" customWidth="1"/>
    <col min="14091" max="14091" width="5.44140625" style="82" bestFit="1" customWidth="1"/>
    <col min="14092" max="14092" width="4" style="82" bestFit="1" customWidth="1"/>
    <col min="14093" max="14093" width="9" style="82" bestFit="1" customWidth="1"/>
    <col min="14094" max="14094" width="3.6640625" style="82" customWidth="1"/>
    <col min="14095" max="14335" width="8.88671875" style="82"/>
    <col min="14336" max="14336" width="3.77734375" style="82" customWidth="1"/>
    <col min="14337" max="14337" width="5.21875" style="82" customWidth="1"/>
    <col min="14338" max="14338" width="9.88671875" style="82" customWidth="1"/>
    <col min="14339" max="14339" width="8.6640625" style="82" customWidth="1"/>
    <col min="14340" max="14340" width="8.6640625" style="82" bestFit="1" customWidth="1"/>
    <col min="14341" max="14341" width="4" style="82" bestFit="1" customWidth="1"/>
    <col min="14342" max="14343" width="5.33203125" style="82" bestFit="1" customWidth="1"/>
    <col min="14344" max="14344" width="14.5546875" style="82" customWidth="1"/>
    <col min="14345" max="14345" width="21.44140625" style="82" customWidth="1"/>
    <col min="14346" max="14346" width="6.21875" style="82" bestFit="1" customWidth="1"/>
    <col min="14347" max="14347" width="5.44140625" style="82" bestFit="1" customWidth="1"/>
    <col min="14348" max="14348" width="4" style="82" bestFit="1" customWidth="1"/>
    <col min="14349" max="14349" width="9" style="82" bestFit="1" customWidth="1"/>
    <col min="14350" max="14350" width="3.6640625" style="82" customWidth="1"/>
    <col min="14351" max="14591" width="8.88671875" style="82"/>
    <col min="14592" max="14592" width="3.77734375" style="82" customWidth="1"/>
    <col min="14593" max="14593" width="5.21875" style="82" customWidth="1"/>
    <col min="14594" max="14594" width="9.88671875" style="82" customWidth="1"/>
    <col min="14595" max="14595" width="8.6640625" style="82" customWidth="1"/>
    <col min="14596" max="14596" width="8.6640625" style="82" bestFit="1" customWidth="1"/>
    <col min="14597" max="14597" width="4" style="82" bestFit="1" customWidth="1"/>
    <col min="14598" max="14599" width="5.33203125" style="82" bestFit="1" customWidth="1"/>
    <col min="14600" max="14600" width="14.5546875" style="82" customWidth="1"/>
    <col min="14601" max="14601" width="21.44140625" style="82" customWidth="1"/>
    <col min="14602" max="14602" width="6.21875" style="82" bestFit="1" customWidth="1"/>
    <col min="14603" max="14603" width="5.44140625" style="82" bestFit="1" customWidth="1"/>
    <col min="14604" max="14604" width="4" style="82" bestFit="1" customWidth="1"/>
    <col min="14605" max="14605" width="9" style="82" bestFit="1" customWidth="1"/>
    <col min="14606" max="14606" width="3.6640625" style="82" customWidth="1"/>
    <col min="14607" max="14847" width="8.88671875" style="82"/>
    <col min="14848" max="14848" width="3.77734375" style="82" customWidth="1"/>
    <col min="14849" max="14849" width="5.21875" style="82" customWidth="1"/>
    <col min="14850" max="14850" width="9.88671875" style="82" customWidth="1"/>
    <col min="14851" max="14851" width="8.6640625" style="82" customWidth="1"/>
    <col min="14852" max="14852" width="8.6640625" style="82" bestFit="1" customWidth="1"/>
    <col min="14853" max="14853" width="4" style="82" bestFit="1" customWidth="1"/>
    <col min="14854" max="14855" width="5.33203125" style="82" bestFit="1" customWidth="1"/>
    <col min="14856" max="14856" width="14.5546875" style="82" customWidth="1"/>
    <col min="14857" max="14857" width="21.44140625" style="82" customWidth="1"/>
    <col min="14858" max="14858" width="6.21875" style="82" bestFit="1" customWidth="1"/>
    <col min="14859" max="14859" width="5.44140625" style="82" bestFit="1" customWidth="1"/>
    <col min="14860" max="14860" width="4" style="82" bestFit="1" customWidth="1"/>
    <col min="14861" max="14861" width="9" style="82" bestFit="1" customWidth="1"/>
    <col min="14862" max="14862" width="3.6640625" style="82" customWidth="1"/>
    <col min="14863" max="15103" width="8.88671875" style="82"/>
    <col min="15104" max="15104" width="3.77734375" style="82" customWidth="1"/>
    <col min="15105" max="15105" width="5.21875" style="82" customWidth="1"/>
    <col min="15106" max="15106" width="9.88671875" style="82" customWidth="1"/>
    <col min="15107" max="15107" width="8.6640625" style="82" customWidth="1"/>
    <col min="15108" max="15108" width="8.6640625" style="82" bestFit="1" customWidth="1"/>
    <col min="15109" max="15109" width="4" style="82" bestFit="1" customWidth="1"/>
    <col min="15110" max="15111" width="5.33203125" style="82" bestFit="1" customWidth="1"/>
    <col min="15112" max="15112" width="14.5546875" style="82" customWidth="1"/>
    <col min="15113" max="15113" width="21.44140625" style="82" customWidth="1"/>
    <col min="15114" max="15114" width="6.21875" style="82" bestFit="1" customWidth="1"/>
    <col min="15115" max="15115" width="5.44140625" style="82" bestFit="1" customWidth="1"/>
    <col min="15116" max="15116" width="4" style="82" bestFit="1" customWidth="1"/>
    <col min="15117" max="15117" width="9" style="82" bestFit="1" customWidth="1"/>
    <col min="15118" max="15118" width="3.6640625" style="82" customWidth="1"/>
    <col min="15119" max="15359" width="8.88671875" style="82"/>
    <col min="15360" max="15360" width="3.77734375" style="82" customWidth="1"/>
    <col min="15361" max="15361" width="5.21875" style="82" customWidth="1"/>
    <col min="15362" max="15362" width="9.88671875" style="82" customWidth="1"/>
    <col min="15363" max="15363" width="8.6640625" style="82" customWidth="1"/>
    <col min="15364" max="15364" width="8.6640625" style="82" bestFit="1" customWidth="1"/>
    <col min="15365" max="15365" width="4" style="82" bestFit="1" customWidth="1"/>
    <col min="15366" max="15367" width="5.33203125" style="82" bestFit="1" customWidth="1"/>
    <col min="15368" max="15368" width="14.5546875" style="82" customWidth="1"/>
    <col min="15369" max="15369" width="21.44140625" style="82" customWidth="1"/>
    <col min="15370" max="15370" width="6.21875" style="82" bestFit="1" customWidth="1"/>
    <col min="15371" max="15371" width="5.44140625" style="82" bestFit="1" customWidth="1"/>
    <col min="15372" max="15372" width="4" style="82" bestFit="1" customWidth="1"/>
    <col min="15373" max="15373" width="9" style="82" bestFit="1" customWidth="1"/>
    <col min="15374" max="15374" width="3.6640625" style="82" customWidth="1"/>
    <col min="15375" max="15615" width="8.88671875" style="82"/>
    <col min="15616" max="15616" width="3.77734375" style="82" customWidth="1"/>
    <col min="15617" max="15617" width="5.21875" style="82" customWidth="1"/>
    <col min="15618" max="15618" width="9.88671875" style="82" customWidth="1"/>
    <col min="15619" max="15619" width="8.6640625" style="82" customWidth="1"/>
    <col min="15620" max="15620" width="8.6640625" style="82" bestFit="1" customWidth="1"/>
    <col min="15621" max="15621" width="4" style="82" bestFit="1" customWidth="1"/>
    <col min="15622" max="15623" width="5.33203125" style="82" bestFit="1" customWidth="1"/>
    <col min="15624" max="15624" width="14.5546875" style="82" customWidth="1"/>
    <col min="15625" max="15625" width="21.44140625" style="82" customWidth="1"/>
    <col min="15626" max="15626" width="6.21875" style="82" bestFit="1" customWidth="1"/>
    <col min="15627" max="15627" width="5.44140625" style="82" bestFit="1" customWidth="1"/>
    <col min="15628" max="15628" width="4" style="82" bestFit="1" customWidth="1"/>
    <col min="15629" max="15629" width="9" style="82" bestFit="1" customWidth="1"/>
    <col min="15630" max="15630" width="3.6640625" style="82" customWidth="1"/>
    <col min="15631" max="15871" width="8.88671875" style="82"/>
    <col min="15872" max="15872" width="3.77734375" style="82" customWidth="1"/>
    <col min="15873" max="15873" width="5.21875" style="82" customWidth="1"/>
    <col min="15874" max="15874" width="9.88671875" style="82" customWidth="1"/>
    <col min="15875" max="15875" width="8.6640625" style="82" customWidth="1"/>
    <col min="15876" max="15876" width="8.6640625" style="82" bestFit="1" customWidth="1"/>
    <col min="15877" max="15877" width="4" style="82" bestFit="1" customWidth="1"/>
    <col min="15878" max="15879" width="5.33203125" style="82" bestFit="1" customWidth="1"/>
    <col min="15880" max="15880" width="14.5546875" style="82" customWidth="1"/>
    <col min="15881" max="15881" width="21.44140625" style="82" customWidth="1"/>
    <col min="15882" max="15882" width="6.21875" style="82" bestFit="1" customWidth="1"/>
    <col min="15883" max="15883" width="5.44140625" style="82" bestFit="1" customWidth="1"/>
    <col min="15884" max="15884" width="4" style="82" bestFit="1" customWidth="1"/>
    <col min="15885" max="15885" width="9" style="82" bestFit="1" customWidth="1"/>
    <col min="15886" max="15886" width="3.6640625" style="82" customWidth="1"/>
    <col min="15887" max="16127" width="8.88671875" style="82"/>
    <col min="16128" max="16128" width="3.77734375" style="82" customWidth="1"/>
    <col min="16129" max="16129" width="5.21875" style="82" customWidth="1"/>
    <col min="16130" max="16130" width="9.88671875" style="82" customWidth="1"/>
    <col min="16131" max="16131" width="8.6640625" style="82" customWidth="1"/>
    <col min="16132" max="16132" width="8.6640625" style="82" bestFit="1" customWidth="1"/>
    <col min="16133" max="16133" width="4" style="82" bestFit="1" customWidth="1"/>
    <col min="16134" max="16135" width="5.33203125" style="82" bestFit="1" customWidth="1"/>
    <col min="16136" max="16136" width="14.5546875" style="82" customWidth="1"/>
    <col min="16137" max="16137" width="21.44140625" style="82" customWidth="1"/>
    <col min="16138" max="16138" width="6.21875" style="82" bestFit="1" customWidth="1"/>
    <col min="16139" max="16139" width="5.44140625" style="82" bestFit="1" customWidth="1"/>
    <col min="16140" max="16140" width="4" style="82" bestFit="1" customWidth="1"/>
    <col min="16141" max="16141" width="9" style="82" bestFit="1" customWidth="1"/>
    <col min="16142" max="16142" width="3.6640625" style="82" customWidth="1"/>
    <col min="16143" max="16384" width="8.88671875" style="82"/>
  </cols>
  <sheetData>
    <row r="1" spans="1:15" s="730" customFormat="1" ht="17.25">
      <c r="A1" s="1444" t="s">
        <v>650</v>
      </c>
      <c r="B1" s="1444"/>
      <c r="C1" s="1444"/>
      <c r="D1" s="1444"/>
      <c r="E1" s="1444"/>
      <c r="F1" s="1444"/>
      <c r="G1" s="1444"/>
      <c r="H1" s="1444"/>
      <c r="I1" s="1444"/>
      <c r="J1" s="1444"/>
      <c r="K1" s="1444"/>
      <c r="L1" s="1444"/>
      <c r="M1" s="1444"/>
      <c r="N1" s="1444"/>
      <c r="O1" s="1444"/>
    </row>
    <row r="2" spans="1:15" s="730" customFormat="1" ht="11.25" customHeight="1">
      <c r="A2" s="1442" t="s">
        <v>38</v>
      </c>
      <c r="B2" s="1445" t="s">
        <v>826</v>
      </c>
      <c r="C2" s="1442" t="s">
        <v>651</v>
      </c>
      <c r="D2" s="1442" t="s">
        <v>39</v>
      </c>
      <c r="E2" s="1442"/>
      <c r="F2" s="1442"/>
      <c r="G2" s="1442"/>
      <c r="H2" s="1442"/>
      <c r="I2" s="1442" t="s">
        <v>40</v>
      </c>
      <c r="J2" s="1442" t="s">
        <v>41</v>
      </c>
      <c r="K2" s="1442" t="s">
        <v>42</v>
      </c>
      <c r="L2" s="1442" t="s">
        <v>201</v>
      </c>
      <c r="M2" s="1442" t="s">
        <v>194</v>
      </c>
      <c r="N2" s="1443" t="s">
        <v>652</v>
      </c>
      <c r="O2" s="1442" t="s">
        <v>43</v>
      </c>
    </row>
    <row r="3" spans="1:15" s="730" customFormat="1" ht="11.25" customHeight="1">
      <c r="A3" s="1442"/>
      <c r="B3" s="1445"/>
      <c r="C3" s="1442"/>
      <c r="D3" s="1442"/>
      <c r="E3" s="731" t="s">
        <v>44</v>
      </c>
      <c r="F3" s="732" t="s">
        <v>45</v>
      </c>
      <c r="G3" s="732" t="s">
        <v>46</v>
      </c>
      <c r="H3" s="732" t="s">
        <v>47</v>
      </c>
      <c r="I3" s="1442"/>
      <c r="J3" s="1442"/>
      <c r="K3" s="1442"/>
      <c r="L3" s="1442"/>
      <c r="M3" s="1442"/>
      <c r="N3" s="1443"/>
      <c r="O3" s="1442"/>
    </row>
    <row r="4" spans="1:15" s="730" customFormat="1" ht="11.25" customHeight="1">
      <c r="A4" s="1442"/>
      <c r="B4" s="1445"/>
      <c r="C4" s="1442"/>
      <c r="D4" s="1442"/>
      <c r="E4" s="731" t="s">
        <v>49</v>
      </c>
      <c r="F4" s="732" t="s">
        <v>50</v>
      </c>
      <c r="G4" s="732" t="s">
        <v>51</v>
      </c>
      <c r="H4" s="732" t="s">
        <v>52</v>
      </c>
      <c r="I4" s="1442"/>
      <c r="J4" s="1442"/>
      <c r="K4" s="1442"/>
      <c r="L4" s="1442"/>
      <c r="M4" s="1442"/>
      <c r="N4" s="1443"/>
      <c r="O4" s="1442"/>
    </row>
    <row r="5" spans="1:15" s="730" customFormat="1" ht="11.25" customHeight="1">
      <c r="A5" s="1442"/>
      <c r="B5" s="1445"/>
      <c r="C5" s="1442"/>
      <c r="D5" s="1442"/>
      <c r="E5" s="731" t="s">
        <v>53</v>
      </c>
      <c r="F5" s="733"/>
      <c r="G5" s="732" t="s">
        <v>54</v>
      </c>
      <c r="H5" s="732" t="s">
        <v>54</v>
      </c>
      <c r="I5" s="1442"/>
      <c r="J5" s="1442"/>
      <c r="K5" s="1442"/>
      <c r="L5" s="1442"/>
      <c r="M5" s="1442"/>
      <c r="N5" s="1443"/>
      <c r="O5" s="1442"/>
    </row>
    <row r="6" spans="1:15" s="600" customFormat="1" ht="14.25" customHeight="1">
      <c r="A6" s="941">
        <v>1</v>
      </c>
      <c r="B6" s="734">
        <v>44200</v>
      </c>
      <c r="C6" s="736" t="s">
        <v>55</v>
      </c>
      <c r="D6" s="736" t="s">
        <v>277</v>
      </c>
      <c r="E6" s="736"/>
      <c r="F6" s="735"/>
      <c r="G6" s="736" t="s">
        <v>276</v>
      </c>
      <c r="H6" s="736"/>
      <c r="I6" s="736" t="s">
        <v>2785</v>
      </c>
      <c r="J6" s="735" t="s">
        <v>1284</v>
      </c>
      <c r="K6" s="736" t="s">
        <v>61</v>
      </c>
      <c r="L6" s="736">
        <v>23</v>
      </c>
      <c r="M6" s="736" t="s">
        <v>64</v>
      </c>
      <c r="N6" s="1237">
        <v>65400</v>
      </c>
      <c r="O6" s="737"/>
    </row>
    <row r="7" spans="1:15" s="600" customFormat="1" ht="14.25" customHeight="1">
      <c r="A7" s="941">
        <v>2</v>
      </c>
      <c r="B7" s="734">
        <v>44201</v>
      </c>
      <c r="C7" s="736" t="s">
        <v>55</v>
      </c>
      <c r="D7" s="736"/>
      <c r="E7" s="736"/>
      <c r="F7" s="735"/>
      <c r="G7" s="736"/>
      <c r="H7" s="736"/>
      <c r="I7" s="736" t="s">
        <v>2867</v>
      </c>
      <c r="J7" s="735" t="s">
        <v>1285</v>
      </c>
      <c r="K7" s="736" t="s">
        <v>61</v>
      </c>
      <c r="L7" s="736">
        <v>1</v>
      </c>
      <c r="M7" s="736" t="s">
        <v>60</v>
      </c>
      <c r="N7" s="1237">
        <v>26100</v>
      </c>
      <c r="O7" s="736"/>
    </row>
    <row r="8" spans="1:15" s="600" customFormat="1" ht="14.25" customHeight="1">
      <c r="A8" s="941">
        <v>3</v>
      </c>
      <c r="B8" s="734">
        <v>44201</v>
      </c>
      <c r="C8" s="736" t="s">
        <v>55</v>
      </c>
      <c r="D8" s="736" t="s">
        <v>277</v>
      </c>
      <c r="E8" s="736"/>
      <c r="F8" s="735"/>
      <c r="G8" s="736" t="s">
        <v>276</v>
      </c>
      <c r="H8" s="736"/>
      <c r="I8" s="736" t="s">
        <v>2873</v>
      </c>
      <c r="J8" s="735" t="s">
        <v>1286</v>
      </c>
      <c r="K8" s="736" t="s">
        <v>61</v>
      </c>
      <c r="L8" s="736">
        <v>2</v>
      </c>
      <c r="M8" s="736" t="s">
        <v>65</v>
      </c>
      <c r="N8" s="1237">
        <v>10000</v>
      </c>
      <c r="O8" s="736"/>
    </row>
    <row r="9" spans="1:15" s="600" customFormat="1" ht="14.25" customHeight="1">
      <c r="A9" s="941">
        <v>4</v>
      </c>
      <c r="B9" s="734">
        <v>44201</v>
      </c>
      <c r="C9" s="736" t="s">
        <v>55</v>
      </c>
      <c r="D9" s="736" t="s">
        <v>277</v>
      </c>
      <c r="E9" s="736"/>
      <c r="F9" s="735"/>
      <c r="G9" s="736" t="s">
        <v>276</v>
      </c>
      <c r="H9" s="736"/>
      <c r="I9" s="736" t="s">
        <v>2874</v>
      </c>
      <c r="J9" s="735" t="s">
        <v>1287</v>
      </c>
      <c r="K9" s="736" t="s">
        <v>61</v>
      </c>
      <c r="L9" s="736">
        <v>35</v>
      </c>
      <c r="M9" s="736" t="s">
        <v>64</v>
      </c>
      <c r="N9" s="1237">
        <v>35000</v>
      </c>
      <c r="O9" s="736"/>
    </row>
    <row r="10" spans="1:15" s="600" customFormat="1" ht="14.25" customHeight="1">
      <c r="A10" s="941">
        <v>5</v>
      </c>
      <c r="B10" s="734">
        <v>44207</v>
      </c>
      <c r="C10" s="736" t="s">
        <v>55</v>
      </c>
      <c r="D10" s="736"/>
      <c r="E10" s="736"/>
      <c r="F10" s="735"/>
      <c r="G10" s="736"/>
      <c r="H10" s="736"/>
      <c r="I10" s="736" t="s">
        <v>2867</v>
      </c>
      <c r="J10" s="735" t="s">
        <v>1288</v>
      </c>
      <c r="K10" s="736" t="s">
        <v>61</v>
      </c>
      <c r="L10" s="736">
        <v>1</v>
      </c>
      <c r="M10" s="736" t="s">
        <v>60</v>
      </c>
      <c r="N10" s="1237">
        <v>18700</v>
      </c>
      <c r="O10" s="736"/>
    </row>
    <row r="11" spans="1:15" s="600" customFormat="1" ht="14.25" customHeight="1">
      <c r="A11" s="941">
        <v>6</v>
      </c>
      <c r="B11" s="734">
        <v>44209</v>
      </c>
      <c r="C11" s="736" t="s">
        <v>55</v>
      </c>
      <c r="D11" s="736"/>
      <c r="E11" s="736"/>
      <c r="F11" s="735"/>
      <c r="G11" s="736"/>
      <c r="H11" s="736"/>
      <c r="I11" s="736" t="s">
        <v>2786</v>
      </c>
      <c r="J11" s="735" t="s">
        <v>1289</v>
      </c>
      <c r="K11" s="736" t="s">
        <v>61</v>
      </c>
      <c r="L11" s="736">
        <v>1</v>
      </c>
      <c r="M11" s="736" t="s">
        <v>65</v>
      </c>
      <c r="N11" s="1237">
        <v>18000</v>
      </c>
      <c r="O11" s="736"/>
    </row>
    <row r="12" spans="1:15" s="600" customFormat="1" ht="14.25" customHeight="1">
      <c r="A12" s="941">
        <v>7</v>
      </c>
      <c r="B12" s="734">
        <v>44211</v>
      </c>
      <c r="C12" s="736" t="s">
        <v>55</v>
      </c>
      <c r="D12" s="736" t="s">
        <v>277</v>
      </c>
      <c r="E12" s="736"/>
      <c r="F12" s="735"/>
      <c r="G12" s="736"/>
      <c r="H12" s="736"/>
      <c r="I12" s="736" t="s">
        <v>2875</v>
      </c>
      <c r="J12" s="735" t="s">
        <v>1290</v>
      </c>
      <c r="K12" s="736" t="s">
        <v>872</v>
      </c>
      <c r="L12" s="736">
        <v>20</v>
      </c>
      <c r="M12" s="736" t="s">
        <v>65</v>
      </c>
      <c r="N12" s="1237">
        <v>160000</v>
      </c>
      <c r="O12" s="736"/>
    </row>
    <row r="13" spans="1:15" s="600" customFormat="1" ht="14.25" customHeight="1">
      <c r="A13" s="941">
        <v>8</v>
      </c>
      <c r="B13" s="734">
        <v>44218</v>
      </c>
      <c r="C13" s="736" t="s">
        <v>55</v>
      </c>
      <c r="D13" s="736"/>
      <c r="E13" s="736"/>
      <c r="F13" s="735"/>
      <c r="G13" s="736"/>
      <c r="H13" s="736"/>
      <c r="I13" s="736" t="s">
        <v>2867</v>
      </c>
      <c r="J13" s="735" t="s">
        <v>1288</v>
      </c>
      <c r="K13" s="736" t="s">
        <v>61</v>
      </c>
      <c r="L13" s="736">
        <v>1</v>
      </c>
      <c r="M13" s="736" t="s">
        <v>65</v>
      </c>
      <c r="N13" s="1237">
        <v>31500</v>
      </c>
      <c r="O13" s="736"/>
    </row>
    <row r="14" spans="1:15" s="600" customFormat="1" ht="14.25" customHeight="1">
      <c r="A14" s="941">
        <v>9</v>
      </c>
      <c r="B14" s="734">
        <v>44218</v>
      </c>
      <c r="C14" s="736" t="s">
        <v>55</v>
      </c>
      <c r="D14" s="736"/>
      <c r="E14" s="736"/>
      <c r="F14" s="735"/>
      <c r="G14" s="736"/>
      <c r="H14" s="736"/>
      <c r="I14" s="736" t="s">
        <v>2868</v>
      </c>
      <c r="J14" s="735" t="s">
        <v>1291</v>
      </c>
      <c r="K14" s="736" t="s">
        <v>45</v>
      </c>
      <c r="L14" s="736">
        <v>1</v>
      </c>
      <c r="M14" s="736" t="s">
        <v>60</v>
      </c>
      <c r="N14" s="1237">
        <v>100000</v>
      </c>
      <c r="O14" s="736"/>
    </row>
    <row r="15" spans="1:15" s="600" customFormat="1" ht="14.25" customHeight="1">
      <c r="A15" s="941">
        <v>10</v>
      </c>
      <c r="B15" s="734">
        <v>44221</v>
      </c>
      <c r="C15" s="736" t="s">
        <v>55</v>
      </c>
      <c r="D15" s="736"/>
      <c r="E15" s="736"/>
      <c r="F15" s="735"/>
      <c r="G15" s="736"/>
      <c r="H15" s="736"/>
      <c r="I15" s="736" t="s">
        <v>2868</v>
      </c>
      <c r="J15" s="735" t="s">
        <v>1291</v>
      </c>
      <c r="K15" s="736" t="s">
        <v>45</v>
      </c>
      <c r="L15" s="736">
        <v>1</v>
      </c>
      <c r="M15" s="736" t="s">
        <v>60</v>
      </c>
      <c r="N15" s="1237">
        <v>100000</v>
      </c>
      <c r="O15" s="736"/>
    </row>
    <row r="16" spans="1:15" s="600" customFormat="1" ht="14.25" customHeight="1">
      <c r="A16" s="941">
        <v>11</v>
      </c>
      <c r="B16" s="734">
        <v>44225</v>
      </c>
      <c r="C16" s="736" t="s">
        <v>55</v>
      </c>
      <c r="D16" s="736"/>
      <c r="E16" s="736"/>
      <c r="F16" s="735"/>
      <c r="G16" s="736"/>
      <c r="H16" s="736"/>
      <c r="I16" s="736" t="s">
        <v>2867</v>
      </c>
      <c r="J16" s="735" t="s">
        <v>1288</v>
      </c>
      <c r="K16" s="736" t="s">
        <v>61</v>
      </c>
      <c r="L16" s="736">
        <v>1</v>
      </c>
      <c r="M16" s="736" t="s">
        <v>60</v>
      </c>
      <c r="N16" s="1237">
        <v>28100</v>
      </c>
      <c r="O16" s="736"/>
    </row>
    <row r="17" spans="1:15" s="600" customFormat="1" ht="14.25" customHeight="1">
      <c r="A17" s="941">
        <v>12</v>
      </c>
      <c r="B17" s="734">
        <v>44228</v>
      </c>
      <c r="C17" s="736" t="s">
        <v>55</v>
      </c>
      <c r="D17" s="736" t="s">
        <v>278</v>
      </c>
      <c r="E17" s="736" t="s">
        <v>825</v>
      </c>
      <c r="F17" s="735"/>
      <c r="G17" s="736" t="s">
        <v>276</v>
      </c>
      <c r="H17" s="736" t="s">
        <v>276</v>
      </c>
      <c r="I17" s="736" t="s">
        <v>2862</v>
      </c>
      <c r="J17" s="735" t="s">
        <v>1292</v>
      </c>
      <c r="K17" s="736" t="s">
        <v>58</v>
      </c>
      <c r="L17" s="736">
        <v>50</v>
      </c>
      <c r="M17" s="736" t="s">
        <v>57</v>
      </c>
      <c r="N17" s="1237">
        <v>1500000</v>
      </c>
      <c r="O17" s="736"/>
    </row>
    <row r="18" spans="1:15" s="600" customFormat="1" ht="14.25" customHeight="1">
      <c r="A18" s="941">
        <v>13</v>
      </c>
      <c r="B18" s="734">
        <v>44230</v>
      </c>
      <c r="C18" s="736" t="s">
        <v>55</v>
      </c>
      <c r="D18" s="736" t="s">
        <v>277</v>
      </c>
      <c r="E18" s="736"/>
      <c r="F18" s="735"/>
      <c r="G18" s="736" t="s">
        <v>276</v>
      </c>
      <c r="H18" s="736"/>
      <c r="I18" s="736" t="s">
        <v>2876</v>
      </c>
      <c r="J18" s="735" t="s">
        <v>1293</v>
      </c>
      <c r="K18" s="736" t="s">
        <v>61</v>
      </c>
      <c r="L18" s="736">
        <v>1</v>
      </c>
      <c r="M18" s="736" t="s">
        <v>65</v>
      </c>
      <c r="N18" s="1237">
        <v>50000</v>
      </c>
      <c r="O18" s="736"/>
    </row>
    <row r="19" spans="1:15" s="600" customFormat="1" ht="14.25" customHeight="1">
      <c r="A19" s="941">
        <v>14</v>
      </c>
      <c r="B19" s="734">
        <v>44231</v>
      </c>
      <c r="C19" s="736" t="s">
        <v>55</v>
      </c>
      <c r="D19" s="736" t="s">
        <v>653</v>
      </c>
      <c r="E19" s="736"/>
      <c r="F19" s="735"/>
      <c r="G19" s="736"/>
      <c r="H19" s="736"/>
      <c r="I19" s="736" t="s">
        <v>2877</v>
      </c>
      <c r="J19" s="735" t="s">
        <v>1294</v>
      </c>
      <c r="K19" s="736" t="s">
        <v>45</v>
      </c>
      <c r="L19" s="736">
        <v>1</v>
      </c>
      <c r="M19" s="736" t="s">
        <v>60</v>
      </c>
      <c r="N19" s="1237">
        <v>1000000</v>
      </c>
      <c r="O19" s="736"/>
    </row>
    <row r="20" spans="1:15" s="600" customFormat="1" ht="14.25" customHeight="1">
      <c r="A20" s="941">
        <v>15</v>
      </c>
      <c r="B20" s="734">
        <v>44232</v>
      </c>
      <c r="C20" s="736" t="s">
        <v>55</v>
      </c>
      <c r="D20" s="736"/>
      <c r="E20" s="736"/>
      <c r="F20" s="735"/>
      <c r="G20" s="736"/>
      <c r="H20" s="736"/>
      <c r="I20" s="736" t="s">
        <v>2878</v>
      </c>
      <c r="J20" s="735" t="s">
        <v>1295</v>
      </c>
      <c r="K20" s="736" t="s">
        <v>61</v>
      </c>
      <c r="L20" s="736">
        <v>1</v>
      </c>
      <c r="M20" s="736" t="s">
        <v>64</v>
      </c>
      <c r="N20" s="1237">
        <v>11000</v>
      </c>
      <c r="O20" s="736"/>
    </row>
    <row r="21" spans="1:15" s="600" customFormat="1" ht="14.25" customHeight="1">
      <c r="A21" s="941">
        <v>16</v>
      </c>
      <c r="B21" s="734">
        <v>44235</v>
      </c>
      <c r="C21" s="736" t="s">
        <v>55</v>
      </c>
      <c r="D21" s="736"/>
      <c r="E21" s="736"/>
      <c r="F21" s="735"/>
      <c r="G21" s="736"/>
      <c r="H21" s="736"/>
      <c r="I21" s="736" t="s">
        <v>2867</v>
      </c>
      <c r="J21" s="735" t="s">
        <v>1296</v>
      </c>
      <c r="K21" s="736" t="s">
        <v>61</v>
      </c>
      <c r="L21" s="736">
        <v>1</v>
      </c>
      <c r="M21" s="736" t="s">
        <v>60</v>
      </c>
      <c r="N21" s="1237">
        <v>19900</v>
      </c>
      <c r="O21" s="736"/>
    </row>
    <row r="22" spans="1:15" s="600" customFormat="1" ht="14.25" customHeight="1">
      <c r="A22" s="941">
        <v>17</v>
      </c>
      <c r="B22" s="734">
        <v>44235</v>
      </c>
      <c r="C22" s="736" t="s">
        <v>55</v>
      </c>
      <c r="D22" s="736" t="s">
        <v>654</v>
      </c>
      <c r="E22" s="736"/>
      <c r="F22" s="735"/>
      <c r="G22" s="736" t="s">
        <v>276</v>
      </c>
      <c r="H22" s="736" t="s">
        <v>276</v>
      </c>
      <c r="I22" s="736" t="s">
        <v>2870</v>
      </c>
      <c r="J22" s="735" t="s">
        <v>1297</v>
      </c>
      <c r="K22" s="736" t="s">
        <v>113</v>
      </c>
      <c r="L22" s="736">
        <v>5</v>
      </c>
      <c r="M22" s="736" t="s">
        <v>60</v>
      </c>
      <c r="N22" s="1237">
        <v>1440000</v>
      </c>
      <c r="O22" s="736"/>
    </row>
    <row r="23" spans="1:15" s="600" customFormat="1" ht="14.25" customHeight="1">
      <c r="A23" s="941">
        <v>18</v>
      </c>
      <c r="B23" s="734">
        <v>44236</v>
      </c>
      <c r="C23" s="736" t="s">
        <v>55</v>
      </c>
      <c r="D23" s="736" t="s">
        <v>278</v>
      </c>
      <c r="E23" s="736" t="s">
        <v>825</v>
      </c>
      <c r="F23" s="735"/>
      <c r="G23" s="736" t="s">
        <v>656</v>
      </c>
      <c r="H23" s="736" t="s">
        <v>656</v>
      </c>
      <c r="I23" s="736" t="s">
        <v>2857</v>
      </c>
      <c r="J23" s="735" t="s">
        <v>1298</v>
      </c>
      <c r="K23" s="736" t="s">
        <v>61</v>
      </c>
      <c r="L23" s="736">
        <v>1</v>
      </c>
      <c r="M23" s="736" t="s">
        <v>60</v>
      </c>
      <c r="N23" s="1237">
        <v>25000</v>
      </c>
      <c r="O23" s="736"/>
    </row>
    <row r="24" spans="1:15" s="600" customFormat="1" ht="14.25" customHeight="1">
      <c r="A24" s="941">
        <v>19</v>
      </c>
      <c r="B24" s="734">
        <v>44236</v>
      </c>
      <c r="C24" s="736" t="s">
        <v>55</v>
      </c>
      <c r="D24" s="736" t="s">
        <v>278</v>
      </c>
      <c r="E24" s="736" t="s">
        <v>825</v>
      </c>
      <c r="F24" s="735"/>
      <c r="G24" s="736" t="s">
        <v>276</v>
      </c>
      <c r="H24" s="736" t="s">
        <v>276</v>
      </c>
      <c r="I24" s="736" t="s">
        <v>2862</v>
      </c>
      <c r="J24" s="735" t="s">
        <v>1299</v>
      </c>
      <c r="K24" s="736" t="s">
        <v>58</v>
      </c>
      <c r="L24" s="736">
        <v>46</v>
      </c>
      <c r="M24" s="736" t="s">
        <v>64</v>
      </c>
      <c r="N24" s="1237">
        <v>460000</v>
      </c>
      <c r="O24" s="736"/>
    </row>
    <row r="25" spans="1:15" s="600" customFormat="1" ht="14.25" customHeight="1">
      <c r="A25" s="941">
        <v>20</v>
      </c>
      <c r="B25" s="734">
        <v>44242</v>
      </c>
      <c r="C25" s="736" t="s">
        <v>55</v>
      </c>
      <c r="D25" s="736"/>
      <c r="E25" s="736"/>
      <c r="F25" s="735"/>
      <c r="G25" s="736"/>
      <c r="H25" s="736"/>
      <c r="I25" s="736" t="s">
        <v>2867</v>
      </c>
      <c r="J25" s="735" t="s">
        <v>1288</v>
      </c>
      <c r="K25" s="736" t="s">
        <v>61</v>
      </c>
      <c r="L25" s="736">
        <v>1</v>
      </c>
      <c r="M25" s="736" t="s">
        <v>60</v>
      </c>
      <c r="N25" s="1237">
        <v>23600</v>
      </c>
      <c r="O25" s="736"/>
    </row>
    <row r="26" spans="1:15" s="600" customFormat="1" ht="14.25" customHeight="1">
      <c r="A26" s="941">
        <v>21</v>
      </c>
      <c r="B26" s="734">
        <v>44242</v>
      </c>
      <c r="C26" s="736" t="s">
        <v>55</v>
      </c>
      <c r="D26" s="736"/>
      <c r="E26" s="736"/>
      <c r="F26" s="735"/>
      <c r="G26" s="736"/>
      <c r="H26" s="736"/>
      <c r="I26" s="736" t="s">
        <v>2879</v>
      </c>
      <c r="J26" s="735" t="s">
        <v>1300</v>
      </c>
      <c r="K26" s="736" t="s">
        <v>113</v>
      </c>
      <c r="L26" s="736">
        <v>7</v>
      </c>
      <c r="M26" s="736" t="s">
        <v>65</v>
      </c>
      <c r="N26" s="1237">
        <v>420000</v>
      </c>
      <c r="O26" s="736"/>
    </row>
    <row r="27" spans="1:15" s="600" customFormat="1" ht="14.25" customHeight="1">
      <c r="A27" s="941">
        <v>22</v>
      </c>
      <c r="B27" s="734">
        <v>44243</v>
      </c>
      <c r="C27" s="736" t="s">
        <v>55</v>
      </c>
      <c r="D27" s="736" t="s">
        <v>277</v>
      </c>
      <c r="E27" s="736"/>
      <c r="F27" s="735"/>
      <c r="G27" s="736" t="s">
        <v>276</v>
      </c>
      <c r="H27" s="736"/>
      <c r="I27" s="736" t="s">
        <v>2880</v>
      </c>
      <c r="J27" s="735" t="s">
        <v>1301</v>
      </c>
      <c r="K27" s="736" t="s">
        <v>45</v>
      </c>
      <c r="L27" s="736">
        <v>26</v>
      </c>
      <c r="M27" s="736" t="s">
        <v>67</v>
      </c>
      <c r="N27" s="1237">
        <v>52000</v>
      </c>
      <c r="O27" s="736"/>
    </row>
    <row r="28" spans="1:15" s="600" customFormat="1" ht="14.25" customHeight="1">
      <c r="A28" s="941">
        <v>23</v>
      </c>
      <c r="B28" s="734">
        <v>44243</v>
      </c>
      <c r="C28" s="736" t="s">
        <v>55</v>
      </c>
      <c r="D28" s="736"/>
      <c r="E28" s="736"/>
      <c r="F28" s="735"/>
      <c r="G28" s="736"/>
      <c r="H28" s="736"/>
      <c r="I28" s="736" t="s">
        <v>2881</v>
      </c>
      <c r="J28" s="735" t="s">
        <v>1302</v>
      </c>
      <c r="K28" s="736" t="s">
        <v>58</v>
      </c>
      <c r="L28" s="736">
        <v>10</v>
      </c>
      <c r="M28" s="736" t="s">
        <v>65</v>
      </c>
      <c r="N28" s="1237">
        <v>150000</v>
      </c>
      <c r="O28" s="736"/>
    </row>
    <row r="29" spans="1:15" s="600" customFormat="1" ht="14.25" customHeight="1">
      <c r="A29" s="941">
        <v>24</v>
      </c>
      <c r="B29" s="734">
        <v>44243</v>
      </c>
      <c r="C29" s="736" t="s">
        <v>55</v>
      </c>
      <c r="D29" s="736" t="s">
        <v>277</v>
      </c>
      <c r="E29" s="736"/>
      <c r="F29" s="735"/>
      <c r="G29" s="736" t="s">
        <v>276</v>
      </c>
      <c r="H29" s="736"/>
      <c r="I29" s="736" t="s">
        <v>2882</v>
      </c>
      <c r="J29" s="735" t="s">
        <v>1299</v>
      </c>
      <c r="K29" s="736" t="s">
        <v>279</v>
      </c>
      <c r="L29" s="736">
        <v>6</v>
      </c>
      <c r="M29" s="736" t="s">
        <v>67</v>
      </c>
      <c r="N29" s="1237">
        <v>60000</v>
      </c>
      <c r="O29" s="736"/>
    </row>
    <row r="30" spans="1:15" s="600" customFormat="1" ht="14.25" customHeight="1">
      <c r="A30" s="941">
        <v>25</v>
      </c>
      <c r="B30" s="734">
        <v>44244</v>
      </c>
      <c r="C30" s="736" t="s">
        <v>55</v>
      </c>
      <c r="D30" s="736"/>
      <c r="E30" s="736"/>
      <c r="F30" s="735"/>
      <c r="G30" s="736"/>
      <c r="H30" s="736"/>
      <c r="I30" s="736" t="s">
        <v>2867</v>
      </c>
      <c r="J30" s="735" t="s">
        <v>1288</v>
      </c>
      <c r="K30" s="736" t="s">
        <v>61</v>
      </c>
      <c r="L30" s="736">
        <v>1</v>
      </c>
      <c r="M30" s="736" t="s">
        <v>60</v>
      </c>
      <c r="N30" s="1237">
        <v>29300</v>
      </c>
      <c r="O30" s="736"/>
    </row>
    <row r="31" spans="1:15" s="600" customFormat="1" ht="14.25" customHeight="1">
      <c r="A31" s="941">
        <v>26</v>
      </c>
      <c r="B31" s="734">
        <v>44246</v>
      </c>
      <c r="C31" s="736" t="s">
        <v>55</v>
      </c>
      <c r="D31" s="736"/>
      <c r="E31" s="736"/>
      <c r="F31" s="735"/>
      <c r="G31" s="736"/>
      <c r="H31" s="736"/>
      <c r="I31" s="736" t="s">
        <v>2867</v>
      </c>
      <c r="J31" s="735" t="s">
        <v>1288</v>
      </c>
      <c r="K31" s="736" t="s">
        <v>61</v>
      </c>
      <c r="L31" s="736">
        <v>1</v>
      </c>
      <c r="M31" s="736" t="s">
        <v>60</v>
      </c>
      <c r="N31" s="1237">
        <v>26700</v>
      </c>
      <c r="O31" s="736"/>
    </row>
    <row r="32" spans="1:15" s="600" customFormat="1" ht="14.25" customHeight="1">
      <c r="A32" s="941">
        <v>27</v>
      </c>
      <c r="B32" s="734">
        <v>44249</v>
      </c>
      <c r="C32" s="736" t="s">
        <v>55</v>
      </c>
      <c r="D32" s="736" t="s">
        <v>654</v>
      </c>
      <c r="E32" s="736"/>
      <c r="F32" s="735"/>
      <c r="G32" s="736" t="s">
        <v>656</v>
      </c>
      <c r="H32" s="736" t="s">
        <v>656</v>
      </c>
      <c r="I32" s="736" t="s">
        <v>2883</v>
      </c>
      <c r="J32" s="735" t="s">
        <v>1303</v>
      </c>
      <c r="K32" s="736" t="s">
        <v>71</v>
      </c>
      <c r="L32" s="736">
        <v>300</v>
      </c>
      <c r="M32" s="736" t="s">
        <v>64</v>
      </c>
      <c r="N32" s="1237">
        <v>3000000</v>
      </c>
      <c r="O32" s="736"/>
    </row>
    <row r="33" spans="1:15" s="600" customFormat="1" ht="14.25" customHeight="1">
      <c r="A33" s="941">
        <v>28</v>
      </c>
      <c r="B33" s="734">
        <v>44250</v>
      </c>
      <c r="C33" s="736" t="s">
        <v>55</v>
      </c>
      <c r="D33" s="736"/>
      <c r="E33" s="736"/>
      <c r="F33" s="735"/>
      <c r="G33" s="736"/>
      <c r="H33" s="736"/>
      <c r="I33" s="736" t="s">
        <v>2867</v>
      </c>
      <c r="J33" s="735" t="s">
        <v>1288</v>
      </c>
      <c r="K33" s="736" t="s">
        <v>61</v>
      </c>
      <c r="L33" s="736">
        <v>1</v>
      </c>
      <c r="M33" s="736" t="s">
        <v>60</v>
      </c>
      <c r="N33" s="1237">
        <v>28400</v>
      </c>
      <c r="O33" s="736"/>
    </row>
    <row r="34" spans="1:15" s="600" customFormat="1" ht="14.25" customHeight="1">
      <c r="A34" s="941">
        <v>29</v>
      </c>
      <c r="B34" s="734">
        <v>44253</v>
      </c>
      <c r="C34" s="736" t="s">
        <v>55</v>
      </c>
      <c r="D34" s="736" t="s">
        <v>277</v>
      </c>
      <c r="E34" s="736"/>
      <c r="F34" s="735"/>
      <c r="G34" s="736" t="s">
        <v>276</v>
      </c>
      <c r="H34" s="736"/>
      <c r="I34" s="736" t="s">
        <v>2770</v>
      </c>
      <c r="J34" s="735" t="s">
        <v>1304</v>
      </c>
      <c r="K34" s="736" t="s">
        <v>45</v>
      </c>
      <c r="L34" s="736">
        <v>1</v>
      </c>
      <c r="M34" s="736" t="s">
        <v>64</v>
      </c>
      <c r="N34" s="1237">
        <v>80000</v>
      </c>
      <c r="O34" s="736"/>
    </row>
    <row r="35" spans="1:15" s="600" customFormat="1" ht="14.25" customHeight="1">
      <c r="A35" s="941">
        <v>30</v>
      </c>
      <c r="B35" s="734">
        <v>44253</v>
      </c>
      <c r="C35" s="736" t="s">
        <v>55</v>
      </c>
      <c r="D35" s="736" t="s">
        <v>277</v>
      </c>
      <c r="E35" s="736"/>
      <c r="F35" s="735"/>
      <c r="G35" s="736" t="s">
        <v>276</v>
      </c>
      <c r="H35" s="736"/>
      <c r="I35" s="736" t="s">
        <v>2770</v>
      </c>
      <c r="J35" s="735" t="s">
        <v>1305</v>
      </c>
      <c r="K35" s="736" t="s">
        <v>45</v>
      </c>
      <c r="L35" s="736">
        <v>10</v>
      </c>
      <c r="M35" s="736" t="s">
        <v>67</v>
      </c>
      <c r="N35" s="1237">
        <v>50000</v>
      </c>
      <c r="O35" s="736"/>
    </row>
    <row r="36" spans="1:15" s="600" customFormat="1" ht="14.25" customHeight="1">
      <c r="A36" s="941">
        <v>31</v>
      </c>
      <c r="B36" s="734">
        <v>44253</v>
      </c>
      <c r="C36" s="736" t="s">
        <v>55</v>
      </c>
      <c r="D36" s="736"/>
      <c r="E36" s="736"/>
      <c r="F36" s="735"/>
      <c r="G36" s="736"/>
      <c r="H36" s="736"/>
      <c r="I36" s="736" t="s">
        <v>2867</v>
      </c>
      <c r="J36" s="735" t="s">
        <v>1306</v>
      </c>
      <c r="K36" s="736" t="s">
        <v>45</v>
      </c>
      <c r="L36" s="736">
        <v>1</v>
      </c>
      <c r="M36" s="736" t="s">
        <v>67</v>
      </c>
      <c r="N36" s="1237">
        <v>20000</v>
      </c>
      <c r="O36" s="736"/>
    </row>
    <row r="37" spans="1:15" s="600" customFormat="1" ht="14.25" customHeight="1">
      <c r="A37" s="941">
        <v>32</v>
      </c>
      <c r="B37" s="734">
        <v>44253</v>
      </c>
      <c r="C37" s="736" t="s">
        <v>55</v>
      </c>
      <c r="D37" s="736" t="s">
        <v>277</v>
      </c>
      <c r="E37" s="736"/>
      <c r="F37" s="735"/>
      <c r="G37" s="736" t="s">
        <v>276</v>
      </c>
      <c r="H37" s="736"/>
      <c r="I37" s="736" t="s">
        <v>2884</v>
      </c>
      <c r="J37" s="735" t="s">
        <v>1307</v>
      </c>
      <c r="K37" s="736" t="s">
        <v>45</v>
      </c>
      <c r="L37" s="1238">
        <v>5</v>
      </c>
      <c r="M37" s="736" t="s">
        <v>67</v>
      </c>
      <c r="N37" s="1237">
        <v>100000</v>
      </c>
      <c r="O37" s="736"/>
    </row>
    <row r="38" spans="1:15" s="600" customFormat="1" ht="14.25" customHeight="1">
      <c r="A38" s="941">
        <v>33</v>
      </c>
      <c r="B38" s="734">
        <v>44253</v>
      </c>
      <c r="C38" s="736" t="s">
        <v>55</v>
      </c>
      <c r="D38" s="736"/>
      <c r="E38" s="736"/>
      <c r="F38" s="735"/>
      <c r="G38" s="736"/>
      <c r="H38" s="736"/>
      <c r="I38" s="736" t="s">
        <v>2885</v>
      </c>
      <c r="J38" s="735" t="s">
        <v>1309</v>
      </c>
      <c r="K38" s="736" t="s">
        <v>45</v>
      </c>
      <c r="L38" s="736">
        <v>2</v>
      </c>
      <c r="M38" s="736" t="s">
        <v>67</v>
      </c>
      <c r="N38" s="1237">
        <v>67600</v>
      </c>
      <c r="O38" s="736"/>
    </row>
    <row r="39" spans="1:15" s="600" customFormat="1" ht="14.25" customHeight="1">
      <c r="A39" s="941">
        <v>34</v>
      </c>
      <c r="B39" s="734">
        <v>44253</v>
      </c>
      <c r="C39" s="736" t="s">
        <v>55</v>
      </c>
      <c r="D39" s="736"/>
      <c r="E39" s="736"/>
      <c r="F39" s="735"/>
      <c r="G39" s="736"/>
      <c r="H39" s="736"/>
      <c r="I39" s="736" t="s">
        <v>2886</v>
      </c>
      <c r="J39" s="735" t="s">
        <v>1310</v>
      </c>
      <c r="K39" s="736" t="s">
        <v>45</v>
      </c>
      <c r="L39" s="736">
        <v>5</v>
      </c>
      <c r="M39" s="736" t="s">
        <v>67</v>
      </c>
      <c r="N39" s="1237">
        <v>150000</v>
      </c>
      <c r="O39" s="736"/>
    </row>
    <row r="40" spans="1:15" s="600" customFormat="1" ht="14.25" customHeight="1">
      <c r="A40" s="941">
        <v>35</v>
      </c>
      <c r="B40" s="734">
        <v>44258</v>
      </c>
      <c r="C40" s="736" t="s">
        <v>55</v>
      </c>
      <c r="D40" s="736"/>
      <c r="E40" s="736"/>
      <c r="F40" s="735"/>
      <c r="G40" s="736"/>
      <c r="H40" s="736"/>
      <c r="I40" s="736" t="s">
        <v>2867</v>
      </c>
      <c r="J40" s="735" t="s">
        <v>1311</v>
      </c>
      <c r="K40" s="736" t="s">
        <v>61</v>
      </c>
      <c r="L40" s="736">
        <v>1</v>
      </c>
      <c r="M40" s="736" t="s">
        <v>60</v>
      </c>
      <c r="N40" s="1237">
        <v>27000</v>
      </c>
      <c r="O40" s="736"/>
    </row>
    <row r="41" spans="1:15" s="600" customFormat="1" ht="14.25" customHeight="1">
      <c r="A41" s="941">
        <v>36</v>
      </c>
      <c r="B41" s="734">
        <v>44258</v>
      </c>
      <c r="C41" s="736" t="s">
        <v>55</v>
      </c>
      <c r="D41" s="736"/>
      <c r="E41" s="736"/>
      <c r="F41" s="735"/>
      <c r="G41" s="736"/>
      <c r="H41" s="736"/>
      <c r="I41" s="736" t="s">
        <v>1308</v>
      </c>
      <c r="J41" s="735" t="s">
        <v>1310</v>
      </c>
      <c r="K41" s="736" t="s">
        <v>45</v>
      </c>
      <c r="L41" s="736">
        <v>1</v>
      </c>
      <c r="M41" s="736" t="s">
        <v>67</v>
      </c>
      <c r="N41" s="1237">
        <v>33800</v>
      </c>
      <c r="O41" s="736"/>
    </row>
    <row r="42" spans="1:15" s="600" customFormat="1" ht="14.25" customHeight="1">
      <c r="A42" s="941">
        <v>37</v>
      </c>
      <c r="B42" s="734">
        <v>44263</v>
      </c>
      <c r="C42" s="736" t="s">
        <v>55</v>
      </c>
      <c r="D42" s="736"/>
      <c r="E42" s="736"/>
      <c r="F42" s="735"/>
      <c r="G42" s="736"/>
      <c r="H42" s="736"/>
      <c r="I42" s="736" t="s">
        <v>2867</v>
      </c>
      <c r="J42" s="735" t="s">
        <v>1311</v>
      </c>
      <c r="K42" s="736" t="s">
        <v>61</v>
      </c>
      <c r="L42" s="736">
        <v>1</v>
      </c>
      <c r="M42" s="736" t="s">
        <v>60</v>
      </c>
      <c r="N42" s="1237">
        <v>23500</v>
      </c>
      <c r="O42" s="736"/>
    </row>
    <row r="43" spans="1:15" s="600" customFormat="1" ht="14.25" customHeight="1">
      <c r="A43" s="941">
        <v>38</v>
      </c>
      <c r="B43" s="734">
        <v>44266</v>
      </c>
      <c r="C43" s="736" t="s">
        <v>55</v>
      </c>
      <c r="D43" s="736" t="s">
        <v>277</v>
      </c>
      <c r="E43" s="736"/>
      <c r="F43" s="735"/>
      <c r="G43" s="736" t="s">
        <v>276</v>
      </c>
      <c r="H43" s="736"/>
      <c r="I43" s="736" t="s">
        <v>2770</v>
      </c>
      <c r="J43" s="735" t="s">
        <v>1312</v>
      </c>
      <c r="K43" s="736" t="s">
        <v>45</v>
      </c>
      <c r="L43" s="736">
        <v>2</v>
      </c>
      <c r="M43" s="736" t="s">
        <v>67</v>
      </c>
      <c r="N43" s="1237">
        <v>10000</v>
      </c>
      <c r="O43" s="736"/>
    </row>
    <row r="44" spans="1:15" s="600" customFormat="1" ht="14.25" customHeight="1">
      <c r="A44" s="941">
        <v>39</v>
      </c>
      <c r="B44" s="734">
        <v>44266</v>
      </c>
      <c r="C44" s="736" t="s">
        <v>55</v>
      </c>
      <c r="D44" s="736" t="s">
        <v>654</v>
      </c>
      <c r="E44" s="736"/>
      <c r="F44" s="735"/>
      <c r="G44" s="736" t="s">
        <v>276</v>
      </c>
      <c r="H44" s="736" t="s">
        <v>276</v>
      </c>
      <c r="I44" s="736" t="s">
        <v>2870</v>
      </c>
      <c r="J44" s="735" t="s">
        <v>1313</v>
      </c>
      <c r="K44" s="736" t="s">
        <v>113</v>
      </c>
      <c r="L44" s="736">
        <v>5</v>
      </c>
      <c r="M44" s="736" t="s">
        <v>60</v>
      </c>
      <c r="N44" s="1237">
        <v>750000</v>
      </c>
      <c r="O44" s="736"/>
    </row>
    <row r="45" spans="1:15" s="600" customFormat="1" ht="14.25" customHeight="1">
      <c r="A45" s="941">
        <v>40</v>
      </c>
      <c r="B45" s="734">
        <v>44271</v>
      </c>
      <c r="C45" s="736" t="s">
        <v>55</v>
      </c>
      <c r="D45" s="736"/>
      <c r="E45" s="736"/>
      <c r="F45" s="735"/>
      <c r="G45" s="736"/>
      <c r="H45" s="736"/>
      <c r="I45" s="736" t="s">
        <v>1129</v>
      </c>
      <c r="J45" s="735" t="s">
        <v>1311</v>
      </c>
      <c r="K45" s="736" t="s">
        <v>61</v>
      </c>
      <c r="L45" s="736">
        <v>4</v>
      </c>
      <c r="M45" s="736" t="s">
        <v>60</v>
      </c>
      <c r="N45" s="1237">
        <v>40000</v>
      </c>
      <c r="O45" s="736"/>
    </row>
    <row r="46" spans="1:15" s="600" customFormat="1" ht="14.25" customHeight="1">
      <c r="A46" s="941">
        <v>41</v>
      </c>
      <c r="B46" s="734">
        <v>44271</v>
      </c>
      <c r="C46" s="736" t="s">
        <v>55</v>
      </c>
      <c r="D46" s="736"/>
      <c r="E46" s="736"/>
      <c r="F46" s="735"/>
      <c r="G46" s="736"/>
      <c r="H46" s="736"/>
      <c r="I46" s="736" t="s">
        <v>2867</v>
      </c>
      <c r="J46" s="735" t="s">
        <v>1314</v>
      </c>
      <c r="K46" s="736" t="s">
        <v>61</v>
      </c>
      <c r="L46" s="736">
        <v>1</v>
      </c>
      <c r="M46" s="736" t="s">
        <v>60</v>
      </c>
      <c r="N46" s="1237">
        <v>23200</v>
      </c>
      <c r="O46" s="736"/>
    </row>
    <row r="47" spans="1:15" s="600" customFormat="1" ht="14.25" customHeight="1">
      <c r="A47" s="941">
        <v>42</v>
      </c>
      <c r="B47" s="734">
        <v>44277</v>
      </c>
      <c r="C47" s="736" t="s">
        <v>55</v>
      </c>
      <c r="D47" s="736"/>
      <c r="E47" s="736"/>
      <c r="F47" s="735"/>
      <c r="G47" s="736"/>
      <c r="H47" s="736"/>
      <c r="I47" s="736" t="s">
        <v>2867</v>
      </c>
      <c r="J47" s="735" t="s">
        <v>1311</v>
      </c>
      <c r="K47" s="736" t="s">
        <v>61</v>
      </c>
      <c r="L47" s="736">
        <v>1</v>
      </c>
      <c r="M47" s="736" t="s">
        <v>60</v>
      </c>
      <c r="N47" s="1237">
        <v>25900</v>
      </c>
      <c r="O47" s="736"/>
    </row>
    <row r="48" spans="1:15" s="600" customFormat="1" ht="14.25" customHeight="1">
      <c r="A48" s="941">
        <v>43</v>
      </c>
      <c r="B48" s="734">
        <v>44278</v>
      </c>
      <c r="C48" s="736" t="s">
        <v>55</v>
      </c>
      <c r="D48" s="736"/>
      <c r="E48" s="736"/>
      <c r="F48" s="735"/>
      <c r="G48" s="736"/>
      <c r="H48" s="736"/>
      <c r="I48" s="736" t="s">
        <v>2887</v>
      </c>
      <c r="J48" s="735" t="s">
        <v>1315</v>
      </c>
      <c r="K48" s="736" t="s">
        <v>45</v>
      </c>
      <c r="L48" s="736">
        <v>1</v>
      </c>
      <c r="M48" s="736" t="s">
        <v>60</v>
      </c>
      <c r="N48" s="1237">
        <v>100000</v>
      </c>
      <c r="O48" s="736"/>
    </row>
    <row r="49" spans="1:15" s="600" customFormat="1" ht="14.25" customHeight="1">
      <c r="A49" s="941">
        <v>44</v>
      </c>
      <c r="B49" s="734">
        <v>44286</v>
      </c>
      <c r="C49" s="736" t="s">
        <v>55</v>
      </c>
      <c r="D49" s="736"/>
      <c r="E49" s="736"/>
      <c r="F49" s="735"/>
      <c r="G49" s="736"/>
      <c r="H49" s="736"/>
      <c r="I49" s="736" t="s">
        <v>2888</v>
      </c>
      <c r="J49" s="735" t="s">
        <v>1316</v>
      </c>
      <c r="K49" s="736" t="s">
        <v>61</v>
      </c>
      <c r="L49" s="736">
        <v>1</v>
      </c>
      <c r="M49" s="736" t="s">
        <v>64</v>
      </c>
      <c r="N49" s="1237">
        <v>50000</v>
      </c>
      <c r="O49" s="736"/>
    </row>
    <row r="50" spans="1:15" s="600" customFormat="1" ht="14.25" customHeight="1">
      <c r="A50" s="941">
        <v>45</v>
      </c>
      <c r="B50" s="734">
        <v>44292</v>
      </c>
      <c r="C50" s="736" t="s">
        <v>55</v>
      </c>
      <c r="D50" s="736"/>
      <c r="E50" s="736"/>
      <c r="F50" s="735"/>
      <c r="G50" s="736"/>
      <c r="H50" s="736"/>
      <c r="I50" s="736" t="s">
        <v>2887</v>
      </c>
      <c r="J50" s="735" t="s">
        <v>1317</v>
      </c>
      <c r="K50" s="736" t="s">
        <v>56</v>
      </c>
      <c r="L50" s="736">
        <v>4</v>
      </c>
      <c r="M50" s="736" t="s">
        <v>60</v>
      </c>
      <c r="N50" s="1237">
        <v>40000</v>
      </c>
      <c r="O50" s="736"/>
    </row>
    <row r="51" spans="1:15" s="600" customFormat="1" ht="14.25" customHeight="1">
      <c r="A51" s="941">
        <v>46</v>
      </c>
      <c r="B51" s="734">
        <v>44293</v>
      </c>
      <c r="C51" s="736" t="s">
        <v>55</v>
      </c>
      <c r="D51" s="736"/>
      <c r="E51" s="736"/>
      <c r="F51" s="735"/>
      <c r="G51" s="736"/>
      <c r="H51" s="736"/>
      <c r="I51" s="736" t="s">
        <v>2833</v>
      </c>
      <c r="J51" s="735" t="s">
        <v>1318</v>
      </c>
      <c r="K51" s="736" t="s">
        <v>45</v>
      </c>
      <c r="L51" s="736">
        <v>1</v>
      </c>
      <c r="M51" s="736" t="s">
        <v>60</v>
      </c>
      <c r="N51" s="1237">
        <v>200000</v>
      </c>
      <c r="O51" s="736"/>
    </row>
    <row r="52" spans="1:15" s="600" customFormat="1" ht="14.25" customHeight="1">
      <c r="A52" s="941">
        <v>47</v>
      </c>
      <c r="B52" s="734">
        <v>44294</v>
      </c>
      <c r="C52" s="736" t="s">
        <v>55</v>
      </c>
      <c r="D52" s="736"/>
      <c r="E52" s="736"/>
      <c r="F52" s="735"/>
      <c r="G52" s="736"/>
      <c r="H52" s="736"/>
      <c r="I52" s="736" t="s">
        <v>2867</v>
      </c>
      <c r="J52" s="735" t="s">
        <v>1319</v>
      </c>
      <c r="K52" s="736" t="s">
        <v>61</v>
      </c>
      <c r="L52" s="736">
        <v>1</v>
      </c>
      <c r="M52" s="736" t="s">
        <v>60</v>
      </c>
      <c r="N52" s="1237">
        <v>25600</v>
      </c>
      <c r="O52" s="736"/>
    </row>
    <row r="53" spans="1:15" s="600" customFormat="1" ht="14.25" customHeight="1">
      <c r="A53" s="941">
        <v>48</v>
      </c>
      <c r="B53" s="734">
        <v>44294</v>
      </c>
      <c r="C53" s="736" t="s">
        <v>55</v>
      </c>
      <c r="D53" s="736" t="s">
        <v>277</v>
      </c>
      <c r="E53" s="736"/>
      <c r="F53" s="735"/>
      <c r="G53" s="736" t="s">
        <v>276</v>
      </c>
      <c r="H53" s="736"/>
      <c r="I53" s="736" t="s">
        <v>1320</v>
      </c>
      <c r="J53" s="735" t="s">
        <v>1311</v>
      </c>
      <c r="K53" s="736" t="s">
        <v>61</v>
      </c>
      <c r="L53" s="736">
        <v>2</v>
      </c>
      <c r="M53" s="736" t="s">
        <v>65</v>
      </c>
      <c r="N53" s="1237">
        <v>30000</v>
      </c>
      <c r="O53" s="736"/>
    </row>
    <row r="54" spans="1:15" s="600" customFormat="1" ht="14.25" customHeight="1">
      <c r="A54" s="941">
        <v>49</v>
      </c>
      <c r="B54" s="734">
        <v>44300</v>
      </c>
      <c r="C54" s="736" t="s">
        <v>55</v>
      </c>
      <c r="D54" s="736"/>
      <c r="E54" s="736"/>
      <c r="F54" s="735"/>
      <c r="G54" s="736"/>
      <c r="H54" s="736"/>
      <c r="I54" s="736" t="s">
        <v>2888</v>
      </c>
      <c r="J54" s="735" t="s">
        <v>1321</v>
      </c>
      <c r="K54" s="736" t="s">
        <v>61</v>
      </c>
      <c r="L54" s="736">
        <v>10</v>
      </c>
      <c r="M54" s="736" t="s">
        <v>64</v>
      </c>
      <c r="N54" s="1237">
        <v>50000</v>
      </c>
      <c r="O54" s="736"/>
    </row>
    <row r="55" spans="1:15" s="600" customFormat="1" ht="14.25" customHeight="1">
      <c r="A55" s="941">
        <v>50</v>
      </c>
      <c r="B55" s="734">
        <v>44300</v>
      </c>
      <c r="C55" s="736" t="s">
        <v>55</v>
      </c>
      <c r="D55" s="736"/>
      <c r="E55" s="736"/>
      <c r="F55" s="735"/>
      <c r="G55" s="736"/>
      <c r="H55" s="736"/>
      <c r="I55" s="736" t="s">
        <v>2889</v>
      </c>
      <c r="J55" s="735" t="s">
        <v>1322</v>
      </c>
      <c r="K55" s="736" t="s">
        <v>45</v>
      </c>
      <c r="L55" s="736">
        <v>1</v>
      </c>
      <c r="M55" s="736" t="s">
        <v>60</v>
      </c>
      <c r="N55" s="1237">
        <v>20000</v>
      </c>
      <c r="O55" s="736"/>
    </row>
    <row r="56" spans="1:15" s="600" customFormat="1" ht="14.25" customHeight="1">
      <c r="A56" s="941">
        <v>51</v>
      </c>
      <c r="B56" s="734">
        <v>44302</v>
      </c>
      <c r="C56" s="736" t="s">
        <v>55</v>
      </c>
      <c r="D56" s="736"/>
      <c r="E56" s="736"/>
      <c r="F56" s="735"/>
      <c r="G56" s="736"/>
      <c r="H56" s="736"/>
      <c r="I56" s="736" t="s">
        <v>2867</v>
      </c>
      <c r="J56" s="735" t="s">
        <v>1311</v>
      </c>
      <c r="K56" s="736" t="s">
        <v>61</v>
      </c>
      <c r="L56" s="736">
        <v>1</v>
      </c>
      <c r="M56" s="736" t="s">
        <v>64</v>
      </c>
      <c r="N56" s="1237">
        <v>25700</v>
      </c>
      <c r="O56" s="736"/>
    </row>
    <row r="57" spans="1:15" s="600" customFormat="1" ht="14.25" customHeight="1">
      <c r="A57" s="941">
        <v>52</v>
      </c>
      <c r="B57" s="734">
        <v>44306</v>
      </c>
      <c r="C57" s="736" t="s">
        <v>55</v>
      </c>
      <c r="D57" s="736" t="s">
        <v>277</v>
      </c>
      <c r="E57" s="736"/>
      <c r="F57" s="735"/>
      <c r="G57" s="736" t="s">
        <v>276</v>
      </c>
      <c r="H57" s="736"/>
      <c r="I57" s="736" t="s">
        <v>2889</v>
      </c>
      <c r="J57" s="735" t="s">
        <v>1288</v>
      </c>
      <c r="K57" s="736" t="s">
        <v>61</v>
      </c>
      <c r="L57" s="736">
        <v>2</v>
      </c>
      <c r="M57" s="736" t="s">
        <v>64</v>
      </c>
      <c r="N57" s="1237">
        <v>15000</v>
      </c>
      <c r="O57" s="736"/>
    </row>
    <row r="58" spans="1:15" s="600" customFormat="1" ht="14.25" customHeight="1">
      <c r="A58" s="941">
        <v>53</v>
      </c>
      <c r="B58" s="734">
        <v>44306</v>
      </c>
      <c r="C58" s="736" t="s">
        <v>55</v>
      </c>
      <c r="D58" s="736"/>
      <c r="E58" s="736"/>
      <c r="F58" s="735"/>
      <c r="G58" s="736"/>
      <c r="H58" s="736"/>
      <c r="I58" s="736" t="s">
        <v>2890</v>
      </c>
      <c r="J58" s="735" t="s">
        <v>1323</v>
      </c>
      <c r="K58" s="736" t="s">
        <v>45</v>
      </c>
      <c r="L58" s="736">
        <v>1</v>
      </c>
      <c r="M58" s="736" t="s">
        <v>64</v>
      </c>
      <c r="N58" s="1237">
        <v>2070000</v>
      </c>
      <c r="O58" s="738"/>
    </row>
    <row r="59" spans="1:15" s="600" customFormat="1" ht="14.25" customHeight="1">
      <c r="A59" s="941">
        <v>54</v>
      </c>
      <c r="B59" s="734">
        <v>44307</v>
      </c>
      <c r="C59" s="736" t="s">
        <v>55</v>
      </c>
      <c r="D59" s="736"/>
      <c r="E59" s="736"/>
      <c r="F59" s="735"/>
      <c r="G59" s="736"/>
      <c r="H59" s="736"/>
      <c r="I59" s="736" t="s">
        <v>2867</v>
      </c>
      <c r="J59" s="735" t="s">
        <v>1311</v>
      </c>
      <c r="K59" s="736" t="s">
        <v>61</v>
      </c>
      <c r="L59" s="736">
        <v>1</v>
      </c>
      <c r="M59" s="736" t="s">
        <v>60</v>
      </c>
      <c r="N59" s="1237">
        <v>22400</v>
      </c>
      <c r="O59" s="738"/>
    </row>
    <row r="60" spans="1:15" s="600" customFormat="1" ht="14.25" customHeight="1">
      <c r="A60" s="941">
        <v>55</v>
      </c>
      <c r="B60" s="734">
        <v>44313</v>
      </c>
      <c r="C60" s="736" t="s">
        <v>55</v>
      </c>
      <c r="D60" s="736"/>
      <c r="E60" s="736"/>
      <c r="F60" s="735"/>
      <c r="G60" s="736"/>
      <c r="H60" s="736"/>
      <c r="I60" s="736" t="s">
        <v>2887</v>
      </c>
      <c r="J60" s="735" t="s">
        <v>1324</v>
      </c>
      <c r="K60" s="736" t="s">
        <v>61</v>
      </c>
      <c r="L60" s="736">
        <v>1</v>
      </c>
      <c r="M60" s="736" t="s">
        <v>64</v>
      </c>
      <c r="N60" s="1237">
        <v>10000</v>
      </c>
      <c r="O60" s="738"/>
    </row>
    <row r="61" spans="1:15" s="600" customFormat="1" ht="14.25" customHeight="1">
      <c r="A61" s="941">
        <v>56</v>
      </c>
      <c r="B61" s="734">
        <v>44319</v>
      </c>
      <c r="C61" s="736" t="s">
        <v>55</v>
      </c>
      <c r="D61" s="736" t="s">
        <v>277</v>
      </c>
      <c r="E61" s="736"/>
      <c r="F61" s="735"/>
      <c r="G61" s="736" t="s">
        <v>276</v>
      </c>
      <c r="H61" s="736"/>
      <c r="I61" s="736" t="s">
        <v>2773</v>
      </c>
      <c r="J61" s="735" t="s">
        <v>1325</v>
      </c>
      <c r="K61" s="736" t="s">
        <v>61</v>
      </c>
      <c r="L61" s="736">
        <v>1</v>
      </c>
      <c r="M61" s="736" t="s">
        <v>62</v>
      </c>
      <c r="N61" s="1237">
        <v>35000</v>
      </c>
      <c r="O61" s="738"/>
    </row>
    <row r="62" spans="1:15" s="600" customFormat="1" ht="14.25" customHeight="1">
      <c r="A62" s="941">
        <v>57</v>
      </c>
      <c r="B62" s="734">
        <v>44320</v>
      </c>
      <c r="C62" s="736" t="s">
        <v>55</v>
      </c>
      <c r="D62" s="736" t="s">
        <v>277</v>
      </c>
      <c r="E62" s="736"/>
      <c r="F62" s="735"/>
      <c r="G62" s="736" t="s">
        <v>276</v>
      </c>
      <c r="H62" s="736"/>
      <c r="I62" s="736" t="s">
        <v>2785</v>
      </c>
      <c r="J62" s="735" t="s">
        <v>1326</v>
      </c>
      <c r="K62" s="736" t="s">
        <v>61</v>
      </c>
      <c r="L62" s="736">
        <v>28</v>
      </c>
      <c r="M62" s="736" t="s">
        <v>64</v>
      </c>
      <c r="N62" s="1237">
        <v>50400</v>
      </c>
      <c r="O62" s="738"/>
    </row>
    <row r="63" spans="1:15" s="600" customFormat="1" ht="14.25" customHeight="1">
      <c r="A63" s="941">
        <v>58</v>
      </c>
      <c r="B63" s="734">
        <v>44320</v>
      </c>
      <c r="C63" s="736" t="s">
        <v>55</v>
      </c>
      <c r="D63" s="736" t="s">
        <v>277</v>
      </c>
      <c r="E63" s="736"/>
      <c r="F63" s="735"/>
      <c r="G63" s="736" t="s">
        <v>276</v>
      </c>
      <c r="H63" s="736"/>
      <c r="I63" s="736" t="s">
        <v>2785</v>
      </c>
      <c r="J63" s="735" t="s">
        <v>1319</v>
      </c>
      <c r="K63" s="736" t="s">
        <v>61</v>
      </c>
      <c r="L63" s="736">
        <v>1</v>
      </c>
      <c r="M63" s="736" t="s">
        <v>60</v>
      </c>
      <c r="N63" s="1237">
        <v>39500</v>
      </c>
      <c r="O63" s="738"/>
    </row>
    <row r="64" spans="1:15" s="600" customFormat="1" ht="14.25" customHeight="1">
      <c r="A64" s="941">
        <v>59</v>
      </c>
      <c r="B64" s="734">
        <v>44322</v>
      </c>
      <c r="C64" s="736" t="s">
        <v>55</v>
      </c>
      <c r="D64" s="736"/>
      <c r="E64" s="736"/>
      <c r="F64" s="735"/>
      <c r="G64" s="736"/>
      <c r="H64" s="736"/>
      <c r="I64" s="736" t="s">
        <v>2867</v>
      </c>
      <c r="J64" s="735" t="s">
        <v>1311</v>
      </c>
      <c r="K64" s="736" t="s">
        <v>61</v>
      </c>
      <c r="L64" s="736">
        <v>1</v>
      </c>
      <c r="M64" s="736" t="s">
        <v>60</v>
      </c>
      <c r="N64" s="1237">
        <v>29300</v>
      </c>
      <c r="O64" s="738"/>
    </row>
    <row r="65" spans="1:15" s="600" customFormat="1" ht="14.25" customHeight="1">
      <c r="A65" s="941">
        <v>60</v>
      </c>
      <c r="B65" s="734">
        <v>44322</v>
      </c>
      <c r="C65" s="736" t="s">
        <v>55</v>
      </c>
      <c r="D65" s="736" t="s">
        <v>655</v>
      </c>
      <c r="E65" s="736"/>
      <c r="F65" s="735"/>
      <c r="G65" s="736" t="s">
        <v>276</v>
      </c>
      <c r="H65" s="736"/>
      <c r="I65" s="736" t="s">
        <v>2934</v>
      </c>
      <c r="J65" s="735" t="s">
        <v>1327</v>
      </c>
      <c r="K65" s="736" t="s">
        <v>58</v>
      </c>
      <c r="L65" s="736">
        <v>20</v>
      </c>
      <c r="M65" s="736" t="s">
        <v>64</v>
      </c>
      <c r="N65" s="1237">
        <v>2000000</v>
      </c>
      <c r="O65" s="738"/>
    </row>
    <row r="66" spans="1:15" s="600" customFormat="1" ht="14.25" customHeight="1">
      <c r="A66" s="941">
        <v>61</v>
      </c>
      <c r="B66" s="734">
        <v>44327</v>
      </c>
      <c r="C66" s="736" t="s">
        <v>55</v>
      </c>
      <c r="D66" s="736"/>
      <c r="E66" s="736"/>
      <c r="F66" s="735"/>
      <c r="G66" s="736"/>
      <c r="H66" s="736"/>
      <c r="I66" s="736" t="s">
        <v>2867</v>
      </c>
      <c r="J66" s="735" t="s">
        <v>1311</v>
      </c>
      <c r="K66" s="736" t="s">
        <v>61</v>
      </c>
      <c r="L66" s="736">
        <v>1</v>
      </c>
      <c r="M66" s="736" t="s">
        <v>60</v>
      </c>
      <c r="N66" s="1237">
        <v>22300</v>
      </c>
      <c r="O66" s="738"/>
    </row>
    <row r="67" spans="1:15" s="600" customFormat="1" ht="14.25" customHeight="1">
      <c r="A67" s="941">
        <v>62</v>
      </c>
      <c r="B67" s="734">
        <v>44327</v>
      </c>
      <c r="C67" s="736" t="s">
        <v>55</v>
      </c>
      <c r="D67" s="736"/>
      <c r="E67" s="736"/>
      <c r="F67" s="735"/>
      <c r="G67" s="736"/>
      <c r="H67" s="736"/>
      <c r="I67" s="736" t="s">
        <v>2891</v>
      </c>
      <c r="J67" s="735" t="s">
        <v>1311</v>
      </c>
      <c r="K67" s="736" t="s">
        <v>61</v>
      </c>
      <c r="L67" s="736">
        <v>1</v>
      </c>
      <c r="M67" s="736" t="s">
        <v>60</v>
      </c>
      <c r="N67" s="1237">
        <v>18600</v>
      </c>
      <c r="O67" s="738"/>
    </row>
    <row r="68" spans="1:15" s="600" customFormat="1" ht="14.25" customHeight="1">
      <c r="A68" s="941">
        <v>63</v>
      </c>
      <c r="B68" s="734">
        <v>44328</v>
      </c>
      <c r="C68" s="736" t="s">
        <v>55</v>
      </c>
      <c r="D68" s="736" t="s">
        <v>278</v>
      </c>
      <c r="E68" s="736" t="s">
        <v>825</v>
      </c>
      <c r="F68" s="735"/>
      <c r="G68" s="736" t="s">
        <v>656</v>
      </c>
      <c r="H68" s="736" t="s">
        <v>656</v>
      </c>
      <c r="I68" s="736" t="s">
        <v>2892</v>
      </c>
      <c r="J68" s="735" t="s">
        <v>1328</v>
      </c>
      <c r="K68" s="736" t="s">
        <v>61</v>
      </c>
      <c r="L68" s="736">
        <v>10</v>
      </c>
      <c r="M68" s="736" t="s">
        <v>65</v>
      </c>
      <c r="N68" s="1237">
        <v>285000</v>
      </c>
      <c r="O68" s="738"/>
    </row>
    <row r="69" spans="1:15" s="600" customFormat="1" ht="14.25" customHeight="1">
      <c r="A69" s="941">
        <v>64</v>
      </c>
      <c r="B69" s="734">
        <v>44328</v>
      </c>
      <c r="C69" s="736" t="s">
        <v>55</v>
      </c>
      <c r="D69" s="736" t="s">
        <v>654</v>
      </c>
      <c r="E69" s="736"/>
      <c r="F69" s="735"/>
      <c r="G69" s="736" t="s">
        <v>276</v>
      </c>
      <c r="H69" s="736" t="s">
        <v>276</v>
      </c>
      <c r="I69" s="736" t="s">
        <v>2870</v>
      </c>
      <c r="J69" s="735" t="s">
        <v>1329</v>
      </c>
      <c r="K69" s="736" t="s">
        <v>58</v>
      </c>
      <c r="L69" s="736">
        <v>5</v>
      </c>
      <c r="M69" s="736" t="s">
        <v>60</v>
      </c>
      <c r="N69" s="1237">
        <v>1285000</v>
      </c>
      <c r="O69" s="738"/>
    </row>
    <row r="70" spans="1:15" s="600" customFormat="1" ht="14.25" customHeight="1">
      <c r="A70" s="941">
        <v>65</v>
      </c>
      <c r="B70" s="734">
        <v>44333</v>
      </c>
      <c r="C70" s="736" t="s">
        <v>55</v>
      </c>
      <c r="D70" s="736"/>
      <c r="E70" s="736"/>
      <c r="F70" s="735"/>
      <c r="G70" s="736"/>
      <c r="H70" s="736"/>
      <c r="I70" s="736" t="s">
        <v>2867</v>
      </c>
      <c r="J70" s="735" t="s">
        <v>1311</v>
      </c>
      <c r="K70" s="736" t="s">
        <v>61</v>
      </c>
      <c r="L70" s="736">
        <v>1</v>
      </c>
      <c r="M70" s="736" t="s">
        <v>60</v>
      </c>
      <c r="N70" s="1237">
        <v>33800</v>
      </c>
      <c r="O70" s="738"/>
    </row>
    <row r="71" spans="1:15" s="600" customFormat="1" ht="14.25" customHeight="1">
      <c r="A71" s="941">
        <v>66</v>
      </c>
      <c r="B71" s="734">
        <v>44333</v>
      </c>
      <c r="C71" s="736" t="s">
        <v>55</v>
      </c>
      <c r="D71" s="736" t="s">
        <v>278</v>
      </c>
      <c r="E71" s="736" t="s">
        <v>825</v>
      </c>
      <c r="F71" s="735"/>
      <c r="G71" s="736" t="s">
        <v>276</v>
      </c>
      <c r="H71" s="736" t="s">
        <v>276</v>
      </c>
      <c r="I71" s="736" t="s">
        <v>2862</v>
      </c>
      <c r="J71" s="735" t="s">
        <v>1330</v>
      </c>
      <c r="K71" s="736" t="s">
        <v>56</v>
      </c>
      <c r="L71" s="736">
        <v>3</v>
      </c>
      <c r="M71" s="736" t="s">
        <v>64</v>
      </c>
      <c r="N71" s="1237">
        <v>60000</v>
      </c>
      <c r="O71" s="738"/>
    </row>
    <row r="72" spans="1:15" s="600" customFormat="1" ht="14.25" customHeight="1">
      <c r="A72" s="941">
        <v>67</v>
      </c>
      <c r="B72" s="734">
        <v>44334</v>
      </c>
      <c r="C72" s="736" t="s">
        <v>55</v>
      </c>
      <c r="D72" s="736"/>
      <c r="E72" s="736"/>
      <c r="F72" s="735"/>
      <c r="G72" s="736"/>
      <c r="H72" s="736"/>
      <c r="I72" s="736" t="s">
        <v>2867</v>
      </c>
      <c r="J72" s="735" t="s">
        <v>1311</v>
      </c>
      <c r="K72" s="736" t="s">
        <v>61</v>
      </c>
      <c r="L72" s="736">
        <v>1</v>
      </c>
      <c r="M72" s="736" t="s">
        <v>60</v>
      </c>
      <c r="N72" s="1237">
        <v>29500</v>
      </c>
      <c r="O72" s="738"/>
    </row>
    <row r="73" spans="1:15" s="600" customFormat="1" ht="14.25" customHeight="1">
      <c r="A73" s="941">
        <v>68</v>
      </c>
      <c r="B73" s="734">
        <v>44334</v>
      </c>
      <c r="C73" s="736" t="s">
        <v>55</v>
      </c>
      <c r="D73" s="736" t="s">
        <v>653</v>
      </c>
      <c r="E73" s="736"/>
      <c r="F73" s="735"/>
      <c r="G73" s="736"/>
      <c r="H73" s="736"/>
      <c r="I73" s="736" t="s">
        <v>2893</v>
      </c>
      <c r="J73" s="735" t="s">
        <v>1130</v>
      </c>
      <c r="K73" s="736" t="s">
        <v>279</v>
      </c>
      <c r="L73" s="736">
        <v>60</v>
      </c>
      <c r="M73" s="736" t="s">
        <v>67</v>
      </c>
      <c r="N73" s="1237">
        <v>300000</v>
      </c>
      <c r="O73" s="738"/>
    </row>
    <row r="74" spans="1:15" s="600" customFormat="1" ht="14.25" customHeight="1">
      <c r="A74" s="941">
        <v>69</v>
      </c>
      <c r="B74" s="734">
        <v>44337</v>
      </c>
      <c r="C74" s="736" t="s">
        <v>55</v>
      </c>
      <c r="D74" s="736"/>
      <c r="E74" s="736"/>
      <c r="F74" s="735"/>
      <c r="G74" s="736"/>
      <c r="H74" s="736"/>
      <c r="I74" s="736" t="s">
        <v>2867</v>
      </c>
      <c r="J74" s="735" t="s">
        <v>1311</v>
      </c>
      <c r="K74" s="736" t="s">
        <v>61</v>
      </c>
      <c r="L74" s="736">
        <v>1</v>
      </c>
      <c r="M74" s="736" t="s">
        <v>60</v>
      </c>
      <c r="N74" s="1237">
        <v>19600</v>
      </c>
      <c r="O74" s="738"/>
    </row>
    <row r="75" spans="1:15" s="600" customFormat="1" ht="14.25" customHeight="1">
      <c r="A75" s="941">
        <v>70</v>
      </c>
      <c r="B75" s="734">
        <v>44340</v>
      </c>
      <c r="C75" s="736" t="s">
        <v>55</v>
      </c>
      <c r="D75" s="736"/>
      <c r="E75" s="736"/>
      <c r="F75" s="735"/>
      <c r="G75" s="736"/>
      <c r="H75" s="736"/>
      <c r="I75" s="736" t="s">
        <v>2867</v>
      </c>
      <c r="J75" s="735" t="s">
        <v>1311</v>
      </c>
      <c r="K75" s="736" t="s">
        <v>61</v>
      </c>
      <c r="L75" s="736">
        <v>1</v>
      </c>
      <c r="M75" s="736" t="s">
        <v>60</v>
      </c>
      <c r="N75" s="1237">
        <v>23600</v>
      </c>
      <c r="O75" s="738"/>
    </row>
    <row r="76" spans="1:15" s="600" customFormat="1" ht="14.25" customHeight="1">
      <c r="A76" s="941">
        <v>71</v>
      </c>
      <c r="B76" s="734">
        <v>44340</v>
      </c>
      <c r="C76" s="736" t="s">
        <v>55</v>
      </c>
      <c r="D76" s="736" t="s">
        <v>653</v>
      </c>
      <c r="E76" s="736"/>
      <c r="F76" s="735"/>
      <c r="G76" s="736"/>
      <c r="H76" s="736"/>
      <c r="I76" s="736" t="s">
        <v>2894</v>
      </c>
      <c r="J76" s="735" t="s">
        <v>1331</v>
      </c>
      <c r="K76" s="736" t="s">
        <v>872</v>
      </c>
      <c r="L76" s="736">
        <v>100</v>
      </c>
      <c r="M76" s="736" t="s">
        <v>64</v>
      </c>
      <c r="N76" s="1237">
        <v>100000</v>
      </c>
      <c r="O76" s="738"/>
    </row>
    <row r="77" spans="1:15" s="600" customFormat="1" ht="14.25" customHeight="1">
      <c r="A77" s="941">
        <v>72</v>
      </c>
      <c r="B77" s="734">
        <v>44347</v>
      </c>
      <c r="C77" s="736" t="s">
        <v>55</v>
      </c>
      <c r="D77" s="736"/>
      <c r="E77" s="736"/>
      <c r="F77" s="735"/>
      <c r="G77" s="736"/>
      <c r="H77" s="736"/>
      <c r="I77" s="736" t="s">
        <v>2867</v>
      </c>
      <c r="J77" s="735" t="s">
        <v>1332</v>
      </c>
      <c r="K77" s="736" t="s">
        <v>61</v>
      </c>
      <c r="L77" s="736">
        <v>1</v>
      </c>
      <c r="M77" s="736" t="s">
        <v>60</v>
      </c>
      <c r="N77" s="1237">
        <v>30300</v>
      </c>
      <c r="O77" s="738"/>
    </row>
    <row r="78" spans="1:15" s="600" customFormat="1" ht="14.25" customHeight="1">
      <c r="A78" s="941">
        <v>73</v>
      </c>
      <c r="B78" s="734">
        <v>44347</v>
      </c>
      <c r="C78" s="736" t="s">
        <v>55</v>
      </c>
      <c r="D78" s="736" t="s">
        <v>277</v>
      </c>
      <c r="E78" s="736"/>
      <c r="F78" s="735"/>
      <c r="G78" s="736" t="s">
        <v>276</v>
      </c>
      <c r="H78" s="736"/>
      <c r="I78" s="736" t="s">
        <v>2845</v>
      </c>
      <c r="J78" s="735" t="s">
        <v>1311</v>
      </c>
      <c r="K78" s="736" t="s">
        <v>45</v>
      </c>
      <c r="L78" s="736">
        <v>1</v>
      </c>
      <c r="M78" s="736" t="s">
        <v>60</v>
      </c>
      <c r="N78" s="1237">
        <v>10950</v>
      </c>
      <c r="O78" s="738"/>
    </row>
    <row r="79" spans="1:15" s="600" customFormat="1" ht="14.25" customHeight="1">
      <c r="A79" s="941">
        <v>74</v>
      </c>
      <c r="B79" s="734">
        <v>44347</v>
      </c>
      <c r="C79" s="736" t="s">
        <v>55</v>
      </c>
      <c r="D79" s="736" t="s">
        <v>655</v>
      </c>
      <c r="E79" s="736"/>
      <c r="F79" s="735"/>
      <c r="G79" s="736" t="s">
        <v>276</v>
      </c>
      <c r="H79" s="736"/>
      <c r="I79" s="736" t="s">
        <v>2895</v>
      </c>
      <c r="J79" s="735" t="s">
        <v>1333</v>
      </c>
      <c r="K79" s="736" t="s">
        <v>279</v>
      </c>
      <c r="L79" s="736">
        <v>200</v>
      </c>
      <c r="M79" s="736" t="s">
        <v>67</v>
      </c>
      <c r="N79" s="1237">
        <v>2000000</v>
      </c>
      <c r="O79" s="738"/>
    </row>
    <row r="80" spans="1:15" s="600" customFormat="1" ht="14.25" customHeight="1">
      <c r="A80" s="941">
        <v>75</v>
      </c>
      <c r="B80" s="734">
        <v>44354</v>
      </c>
      <c r="C80" s="736" t="s">
        <v>55</v>
      </c>
      <c r="D80" s="736"/>
      <c r="E80" s="736"/>
      <c r="F80" s="735"/>
      <c r="G80" s="736"/>
      <c r="H80" s="736"/>
      <c r="I80" s="736" t="s">
        <v>2867</v>
      </c>
      <c r="J80" s="735" t="s">
        <v>1334</v>
      </c>
      <c r="K80" s="736" t="s">
        <v>61</v>
      </c>
      <c r="L80" s="736">
        <v>1</v>
      </c>
      <c r="M80" s="736" t="s">
        <v>60</v>
      </c>
      <c r="N80" s="1237">
        <v>24500</v>
      </c>
      <c r="O80" s="738"/>
    </row>
    <row r="81" spans="1:15" s="600" customFormat="1" ht="14.25" customHeight="1">
      <c r="A81" s="941">
        <v>76</v>
      </c>
      <c r="B81" s="734">
        <v>44354</v>
      </c>
      <c r="C81" s="736" t="s">
        <v>55</v>
      </c>
      <c r="D81" s="736" t="s">
        <v>277</v>
      </c>
      <c r="E81" s="736"/>
      <c r="F81" s="735"/>
      <c r="G81" s="736" t="s">
        <v>276</v>
      </c>
      <c r="H81" s="736"/>
      <c r="I81" s="736" t="s">
        <v>2896</v>
      </c>
      <c r="J81" s="735" t="s">
        <v>1335</v>
      </c>
      <c r="K81" s="736" t="s">
        <v>58</v>
      </c>
      <c r="L81" s="736">
        <v>8</v>
      </c>
      <c r="M81" s="736" t="s">
        <v>64</v>
      </c>
      <c r="N81" s="1237">
        <v>8000</v>
      </c>
      <c r="O81" s="738"/>
    </row>
    <row r="82" spans="1:15" s="600" customFormat="1" ht="14.25" customHeight="1">
      <c r="A82" s="941">
        <v>77</v>
      </c>
      <c r="B82" s="734">
        <v>44355</v>
      </c>
      <c r="C82" s="736" t="s">
        <v>55</v>
      </c>
      <c r="D82" s="736" t="s">
        <v>277</v>
      </c>
      <c r="E82" s="736"/>
      <c r="F82" s="735"/>
      <c r="G82" s="736"/>
      <c r="H82" s="736"/>
      <c r="I82" s="736" t="s">
        <v>2897</v>
      </c>
      <c r="J82" s="735" t="s">
        <v>1336</v>
      </c>
      <c r="K82" s="736" t="s">
        <v>671</v>
      </c>
      <c r="L82" s="736">
        <v>1</v>
      </c>
      <c r="M82" s="736" t="s">
        <v>1337</v>
      </c>
      <c r="N82" s="1237">
        <v>17000</v>
      </c>
      <c r="O82" s="738"/>
    </row>
    <row r="83" spans="1:15" s="600" customFormat="1" ht="14.25" customHeight="1">
      <c r="A83" s="941">
        <v>78</v>
      </c>
      <c r="B83" s="734">
        <v>44355</v>
      </c>
      <c r="C83" s="736" t="s">
        <v>55</v>
      </c>
      <c r="D83" s="736"/>
      <c r="E83" s="736"/>
      <c r="F83" s="735"/>
      <c r="G83" s="736"/>
      <c r="H83" s="736"/>
      <c r="I83" s="736" t="s">
        <v>2887</v>
      </c>
      <c r="J83" s="735" t="s">
        <v>1338</v>
      </c>
      <c r="K83" s="736" t="s">
        <v>58</v>
      </c>
      <c r="L83" s="736">
        <v>1</v>
      </c>
      <c r="M83" s="736" t="s">
        <v>64</v>
      </c>
      <c r="N83" s="1237">
        <v>50000</v>
      </c>
      <c r="O83" s="738"/>
    </row>
    <row r="84" spans="1:15" s="600" customFormat="1" ht="14.25" customHeight="1">
      <c r="A84" s="941">
        <v>79</v>
      </c>
      <c r="B84" s="734">
        <v>44356</v>
      </c>
      <c r="C84" s="736" t="s">
        <v>55</v>
      </c>
      <c r="D84" s="736" t="s">
        <v>654</v>
      </c>
      <c r="E84" s="736"/>
      <c r="F84" s="735"/>
      <c r="G84" s="736" t="s">
        <v>276</v>
      </c>
      <c r="H84" s="736" t="s">
        <v>276</v>
      </c>
      <c r="I84" s="736" t="s">
        <v>2898</v>
      </c>
      <c r="J84" s="735" t="s">
        <v>1339</v>
      </c>
      <c r="K84" s="736" t="s">
        <v>874</v>
      </c>
      <c r="L84" s="736">
        <v>1</v>
      </c>
      <c r="M84" s="736" t="s">
        <v>64</v>
      </c>
      <c r="N84" s="1237">
        <v>260000</v>
      </c>
      <c r="O84" s="738"/>
    </row>
    <row r="85" spans="1:15" s="600" customFormat="1" ht="14.25" customHeight="1">
      <c r="A85" s="941">
        <v>80</v>
      </c>
      <c r="B85" s="734">
        <v>44358</v>
      </c>
      <c r="C85" s="736" t="s">
        <v>55</v>
      </c>
      <c r="D85" s="736"/>
      <c r="E85" s="736"/>
      <c r="F85" s="735"/>
      <c r="G85" s="736"/>
      <c r="H85" s="736"/>
      <c r="I85" s="736" t="s">
        <v>2867</v>
      </c>
      <c r="J85" s="735" t="s">
        <v>1340</v>
      </c>
      <c r="K85" s="736" t="s">
        <v>61</v>
      </c>
      <c r="L85" s="736">
        <v>1</v>
      </c>
      <c r="M85" s="736" t="s">
        <v>64</v>
      </c>
      <c r="N85" s="1237">
        <v>23500</v>
      </c>
      <c r="O85" s="738"/>
    </row>
    <row r="86" spans="1:15" s="600" customFormat="1" ht="14.25" customHeight="1">
      <c r="A86" s="941">
        <v>81</v>
      </c>
      <c r="B86" s="734">
        <v>44361</v>
      </c>
      <c r="C86" s="736" t="s">
        <v>55</v>
      </c>
      <c r="D86" s="736" t="s">
        <v>277</v>
      </c>
      <c r="E86" s="736"/>
      <c r="F86" s="735"/>
      <c r="G86" s="736" t="s">
        <v>276</v>
      </c>
      <c r="H86" s="736"/>
      <c r="I86" s="736" t="s">
        <v>2785</v>
      </c>
      <c r="J86" s="735" t="s">
        <v>1311</v>
      </c>
      <c r="K86" s="736" t="s">
        <v>61</v>
      </c>
      <c r="L86" s="736">
        <v>40</v>
      </c>
      <c r="M86" s="736" t="s">
        <v>64</v>
      </c>
      <c r="N86" s="1237">
        <v>20000</v>
      </c>
      <c r="O86" s="738"/>
    </row>
    <row r="87" spans="1:15" s="600" customFormat="1" ht="14.25" customHeight="1">
      <c r="A87" s="941">
        <v>82</v>
      </c>
      <c r="B87" s="734">
        <v>44361</v>
      </c>
      <c r="C87" s="736" t="s">
        <v>55</v>
      </c>
      <c r="D87" s="736"/>
      <c r="E87" s="736"/>
      <c r="F87" s="735"/>
      <c r="G87" s="736"/>
      <c r="H87" s="736"/>
      <c r="I87" s="736" t="s">
        <v>2867</v>
      </c>
      <c r="J87" s="735" t="s">
        <v>1341</v>
      </c>
      <c r="K87" s="736" t="s">
        <v>61</v>
      </c>
      <c r="L87" s="736">
        <v>1</v>
      </c>
      <c r="M87" s="736" t="s">
        <v>60</v>
      </c>
      <c r="N87" s="1237">
        <v>20300</v>
      </c>
      <c r="O87" s="738"/>
    </row>
    <row r="88" spans="1:15" s="600" customFormat="1" ht="14.25" customHeight="1">
      <c r="A88" s="941">
        <v>83</v>
      </c>
      <c r="B88" s="734">
        <v>44363</v>
      </c>
      <c r="C88" s="736" t="s">
        <v>55</v>
      </c>
      <c r="D88" s="736"/>
      <c r="E88" s="736"/>
      <c r="F88" s="735"/>
      <c r="G88" s="736"/>
      <c r="H88" s="736"/>
      <c r="I88" s="736" t="s">
        <v>2867</v>
      </c>
      <c r="J88" s="735" t="s">
        <v>1311</v>
      </c>
      <c r="K88" s="736" t="s">
        <v>61</v>
      </c>
      <c r="L88" s="736">
        <v>1</v>
      </c>
      <c r="M88" s="736" t="s">
        <v>60</v>
      </c>
      <c r="N88" s="1237">
        <v>21000</v>
      </c>
      <c r="O88" s="738"/>
    </row>
    <row r="89" spans="1:15" s="600" customFormat="1" ht="14.25" customHeight="1">
      <c r="A89" s="941">
        <v>84</v>
      </c>
      <c r="B89" s="734">
        <v>44364</v>
      </c>
      <c r="C89" s="736" t="s">
        <v>55</v>
      </c>
      <c r="D89" s="736" t="s">
        <v>278</v>
      </c>
      <c r="E89" s="736" t="s">
        <v>45</v>
      </c>
      <c r="F89" s="735"/>
      <c r="G89" s="736" t="s">
        <v>656</v>
      </c>
      <c r="H89" s="736" t="s">
        <v>656</v>
      </c>
      <c r="I89" s="736" t="s">
        <v>2899</v>
      </c>
      <c r="J89" s="735" t="s">
        <v>1342</v>
      </c>
      <c r="K89" s="736" t="s">
        <v>58</v>
      </c>
      <c r="L89" s="736">
        <v>4</v>
      </c>
      <c r="M89" s="736" t="s">
        <v>65</v>
      </c>
      <c r="N89" s="1237">
        <v>28000</v>
      </c>
      <c r="O89" s="738"/>
    </row>
    <row r="90" spans="1:15" s="600" customFormat="1" ht="14.25" customHeight="1">
      <c r="A90" s="941">
        <v>85</v>
      </c>
      <c r="B90" s="734">
        <v>44365</v>
      </c>
      <c r="C90" s="736" t="s">
        <v>55</v>
      </c>
      <c r="D90" s="736"/>
      <c r="E90" s="736"/>
      <c r="F90" s="735"/>
      <c r="G90" s="736"/>
      <c r="H90" s="736"/>
      <c r="I90" s="736" t="s">
        <v>2867</v>
      </c>
      <c r="J90" s="735" t="s">
        <v>1311</v>
      </c>
      <c r="K90" s="736" t="s">
        <v>61</v>
      </c>
      <c r="L90" s="736">
        <v>1</v>
      </c>
      <c r="M90" s="736" t="s">
        <v>60</v>
      </c>
      <c r="N90" s="1237">
        <v>21800</v>
      </c>
      <c r="O90" s="738"/>
    </row>
    <row r="91" spans="1:15" s="600" customFormat="1" ht="14.25" customHeight="1">
      <c r="A91" s="941">
        <v>86</v>
      </c>
      <c r="B91" s="734">
        <v>44368</v>
      </c>
      <c r="C91" s="736" t="s">
        <v>55</v>
      </c>
      <c r="D91" s="736"/>
      <c r="E91" s="736"/>
      <c r="F91" s="735"/>
      <c r="G91" s="736"/>
      <c r="H91" s="736"/>
      <c r="I91" s="736" t="s">
        <v>2867</v>
      </c>
      <c r="J91" s="735" t="s">
        <v>1343</v>
      </c>
      <c r="K91" s="736" t="s">
        <v>61</v>
      </c>
      <c r="L91" s="736">
        <v>1</v>
      </c>
      <c r="M91" s="736" t="s">
        <v>60</v>
      </c>
      <c r="N91" s="1237">
        <v>26000</v>
      </c>
      <c r="O91" s="738"/>
    </row>
    <row r="92" spans="1:15" s="600" customFormat="1" ht="14.25" customHeight="1">
      <c r="A92" s="941">
        <v>87</v>
      </c>
      <c r="B92" s="734">
        <v>44368</v>
      </c>
      <c r="C92" s="736" t="s">
        <v>55</v>
      </c>
      <c r="D92" s="736" t="s">
        <v>277</v>
      </c>
      <c r="E92" s="736"/>
      <c r="F92" s="735"/>
      <c r="G92" s="736" t="s">
        <v>276</v>
      </c>
      <c r="H92" s="736"/>
      <c r="I92" s="736" t="s">
        <v>2785</v>
      </c>
      <c r="J92" s="735" t="s">
        <v>1311</v>
      </c>
      <c r="K92" s="736" t="s">
        <v>58</v>
      </c>
      <c r="L92" s="736">
        <v>1</v>
      </c>
      <c r="M92" s="736" t="s">
        <v>1344</v>
      </c>
      <c r="N92" s="1237">
        <v>20000</v>
      </c>
      <c r="O92" s="738"/>
    </row>
    <row r="93" spans="1:15" s="600" customFormat="1" ht="14.25" customHeight="1">
      <c r="A93" s="941">
        <v>88</v>
      </c>
      <c r="B93" s="734">
        <v>44375</v>
      </c>
      <c r="C93" s="736" t="s">
        <v>55</v>
      </c>
      <c r="D93" s="736"/>
      <c r="E93" s="736"/>
      <c r="F93" s="735"/>
      <c r="G93" s="736"/>
      <c r="H93" s="736"/>
      <c r="I93" s="736" t="s">
        <v>2867</v>
      </c>
      <c r="J93" s="735" t="s">
        <v>1345</v>
      </c>
      <c r="K93" s="736" t="s">
        <v>61</v>
      </c>
      <c r="L93" s="736">
        <v>1</v>
      </c>
      <c r="M93" s="736" t="s">
        <v>60</v>
      </c>
      <c r="N93" s="1237">
        <v>31300</v>
      </c>
      <c r="O93" s="738"/>
    </row>
    <row r="94" spans="1:15" s="600" customFormat="1" ht="14.25" customHeight="1">
      <c r="A94" s="941">
        <v>89</v>
      </c>
      <c r="B94" s="734">
        <v>44375</v>
      </c>
      <c r="C94" s="736" t="s">
        <v>55</v>
      </c>
      <c r="D94" s="736"/>
      <c r="E94" s="736"/>
      <c r="F94" s="735"/>
      <c r="G94" s="736"/>
      <c r="H94" s="736"/>
      <c r="I94" s="736" t="s">
        <v>2900</v>
      </c>
      <c r="J94" s="735" t="s">
        <v>1346</v>
      </c>
      <c r="K94" s="736" t="s">
        <v>61</v>
      </c>
      <c r="L94" s="736">
        <v>1</v>
      </c>
      <c r="M94" s="736" t="s">
        <v>59</v>
      </c>
      <c r="N94" s="1237">
        <v>20000</v>
      </c>
      <c r="O94" s="738"/>
    </row>
    <row r="95" spans="1:15" s="600" customFormat="1" ht="14.25" customHeight="1">
      <c r="A95" s="941">
        <v>90</v>
      </c>
      <c r="B95" s="734">
        <v>44375</v>
      </c>
      <c r="C95" s="736" t="s">
        <v>55</v>
      </c>
      <c r="D95" s="736" t="s">
        <v>277</v>
      </c>
      <c r="E95" s="736"/>
      <c r="F95" s="735"/>
      <c r="G95" s="736" t="s">
        <v>276</v>
      </c>
      <c r="H95" s="736"/>
      <c r="I95" s="736" t="s">
        <v>2785</v>
      </c>
      <c r="J95" s="735" t="s">
        <v>1311</v>
      </c>
      <c r="K95" s="736" t="s">
        <v>58</v>
      </c>
      <c r="L95" s="736">
        <v>1</v>
      </c>
      <c r="M95" s="736" t="s">
        <v>60</v>
      </c>
      <c r="N95" s="1237">
        <v>15000</v>
      </c>
      <c r="O95" s="738"/>
    </row>
    <row r="96" spans="1:15" s="600" customFormat="1" ht="14.25" customHeight="1">
      <c r="A96" s="941">
        <v>91</v>
      </c>
      <c r="B96" s="734">
        <v>44377</v>
      </c>
      <c r="C96" s="736" t="s">
        <v>55</v>
      </c>
      <c r="D96" s="736"/>
      <c r="E96" s="736"/>
      <c r="F96" s="735"/>
      <c r="G96" s="736"/>
      <c r="H96" s="736"/>
      <c r="I96" s="736" t="s">
        <v>2867</v>
      </c>
      <c r="J96" s="735" t="s">
        <v>1311</v>
      </c>
      <c r="K96" s="736" t="s">
        <v>61</v>
      </c>
      <c r="L96" s="736">
        <v>1</v>
      </c>
      <c r="M96" s="736" t="s">
        <v>60</v>
      </c>
      <c r="N96" s="1237">
        <v>32700</v>
      </c>
      <c r="O96" s="738"/>
    </row>
    <row r="97" spans="1:15" s="600" customFormat="1" ht="14.25" customHeight="1">
      <c r="A97" s="941">
        <v>92</v>
      </c>
      <c r="B97" s="734">
        <v>44378</v>
      </c>
      <c r="C97" s="736" t="s">
        <v>55</v>
      </c>
      <c r="D97" s="736"/>
      <c r="E97" s="736"/>
      <c r="F97" s="735"/>
      <c r="G97" s="736"/>
      <c r="H97" s="736"/>
      <c r="I97" s="736" t="s">
        <v>2868</v>
      </c>
      <c r="J97" s="735" t="s">
        <v>1347</v>
      </c>
      <c r="K97" s="736" t="s">
        <v>45</v>
      </c>
      <c r="L97" s="736">
        <v>1</v>
      </c>
      <c r="M97" s="736" t="s">
        <v>60</v>
      </c>
      <c r="N97" s="1237">
        <v>50000</v>
      </c>
      <c r="O97" s="738"/>
    </row>
    <row r="98" spans="1:15" s="600" customFormat="1" ht="14.25" customHeight="1">
      <c r="A98" s="941">
        <v>93</v>
      </c>
      <c r="B98" s="734">
        <v>44379</v>
      </c>
      <c r="C98" s="736" t="s">
        <v>55</v>
      </c>
      <c r="D98" s="736" t="s">
        <v>277</v>
      </c>
      <c r="E98" s="736"/>
      <c r="F98" s="735"/>
      <c r="G98" s="736"/>
      <c r="H98" s="736"/>
      <c r="I98" s="736" t="s">
        <v>2901</v>
      </c>
      <c r="J98" s="735" t="s">
        <v>1348</v>
      </c>
      <c r="K98" s="736" t="s">
        <v>58</v>
      </c>
      <c r="L98" s="736">
        <v>30</v>
      </c>
      <c r="M98" s="736" t="s">
        <v>64</v>
      </c>
      <c r="N98" s="1237">
        <v>645000</v>
      </c>
      <c r="O98" s="738"/>
    </row>
    <row r="99" spans="1:15" s="600" customFormat="1" ht="14.25" customHeight="1">
      <c r="A99" s="941">
        <v>94</v>
      </c>
      <c r="B99" s="734">
        <v>44384</v>
      </c>
      <c r="C99" s="736" t="s">
        <v>55</v>
      </c>
      <c r="D99" s="736"/>
      <c r="E99" s="736"/>
      <c r="F99" s="735"/>
      <c r="G99" s="736"/>
      <c r="H99" s="736"/>
      <c r="I99" s="736" t="s">
        <v>2867</v>
      </c>
      <c r="J99" s="735" t="s">
        <v>1311</v>
      </c>
      <c r="K99" s="736" t="s">
        <v>61</v>
      </c>
      <c r="L99" s="736">
        <v>1</v>
      </c>
      <c r="M99" s="736" t="s">
        <v>60</v>
      </c>
      <c r="N99" s="1237">
        <v>28500</v>
      </c>
      <c r="O99" s="738"/>
    </row>
    <row r="100" spans="1:15" s="600" customFormat="1" ht="14.25" customHeight="1">
      <c r="A100" s="941">
        <v>95</v>
      </c>
      <c r="B100" s="734">
        <v>44385</v>
      </c>
      <c r="C100" s="736" t="s">
        <v>55</v>
      </c>
      <c r="D100" s="736"/>
      <c r="E100" s="736"/>
      <c r="F100" s="735"/>
      <c r="G100" s="736"/>
      <c r="H100" s="736"/>
      <c r="I100" s="736" t="s">
        <v>2867</v>
      </c>
      <c r="J100" s="735" t="s">
        <v>1349</v>
      </c>
      <c r="K100" s="736" t="s">
        <v>61</v>
      </c>
      <c r="L100" s="736">
        <v>1</v>
      </c>
      <c r="M100" s="736" t="s">
        <v>60</v>
      </c>
      <c r="N100" s="1237">
        <v>31000</v>
      </c>
      <c r="O100" s="738"/>
    </row>
    <row r="101" spans="1:15" s="600" customFormat="1" ht="14.25" customHeight="1">
      <c r="A101" s="941">
        <v>96</v>
      </c>
      <c r="B101" s="734">
        <v>44385</v>
      </c>
      <c r="C101" s="736" t="s">
        <v>55</v>
      </c>
      <c r="D101" s="736" t="s">
        <v>654</v>
      </c>
      <c r="E101" s="736"/>
      <c r="F101" s="735"/>
      <c r="G101" s="736" t="s">
        <v>276</v>
      </c>
      <c r="H101" s="736" t="s">
        <v>276</v>
      </c>
      <c r="I101" s="736" t="s">
        <v>2898</v>
      </c>
      <c r="J101" s="735" t="s">
        <v>1311</v>
      </c>
      <c r="K101" s="736" t="s">
        <v>56</v>
      </c>
      <c r="L101" s="736">
        <v>60</v>
      </c>
      <c r="M101" s="736" t="s">
        <v>64</v>
      </c>
      <c r="N101" s="1237">
        <v>720000</v>
      </c>
      <c r="O101" s="738"/>
    </row>
    <row r="102" spans="1:15" s="600" customFormat="1" ht="14.25" customHeight="1">
      <c r="A102" s="941">
        <v>97</v>
      </c>
      <c r="B102" s="734">
        <v>44390</v>
      </c>
      <c r="C102" s="736" t="s">
        <v>55</v>
      </c>
      <c r="D102" s="736"/>
      <c r="E102" s="736"/>
      <c r="F102" s="735"/>
      <c r="G102" s="736"/>
      <c r="H102" s="736"/>
      <c r="I102" s="736" t="s">
        <v>2867</v>
      </c>
      <c r="J102" s="735" t="s">
        <v>1311</v>
      </c>
      <c r="K102" s="736" t="s">
        <v>61</v>
      </c>
      <c r="L102" s="736">
        <v>1</v>
      </c>
      <c r="M102" s="736" t="s">
        <v>60</v>
      </c>
      <c r="N102" s="1237">
        <v>20800</v>
      </c>
      <c r="O102" s="738"/>
    </row>
    <row r="103" spans="1:15" s="600" customFormat="1" ht="14.25" customHeight="1">
      <c r="A103" s="941">
        <v>98</v>
      </c>
      <c r="B103" s="734">
        <v>44391</v>
      </c>
      <c r="C103" s="736" t="s">
        <v>55</v>
      </c>
      <c r="D103" s="736" t="s">
        <v>654</v>
      </c>
      <c r="E103" s="736"/>
      <c r="F103" s="735"/>
      <c r="G103" s="736" t="s">
        <v>276</v>
      </c>
      <c r="H103" s="736" t="s">
        <v>276</v>
      </c>
      <c r="I103" s="736" t="s">
        <v>2870</v>
      </c>
      <c r="J103" s="735" t="s">
        <v>1313</v>
      </c>
      <c r="K103" s="736" t="s">
        <v>58</v>
      </c>
      <c r="L103" s="736">
        <v>5</v>
      </c>
      <c r="M103" s="736" t="s">
        <v>60</v>
      </c>
      <c r="N103" s="1237">
        <v>1675000</v>
      </c>
      <c r="O103" s="738"/>
    </row>
    <row r="104" spans="1:15" s="600" customFormat="1" ht="14.25" customHeight="1">
      <c r="A104" s="941">
        <v>99</v>
      </c>
      <c r="B104" s="734">
        <v>44393</v>
      </c>
      <c r="C104" s="736" t="s">
        <v>55</v>
      </c>
      <c r="D104" s="736" t="s">
        <v>654</v>
      </c>
      <c r="E104" s="736"/>
      <c r="F104" s="735"/>
      <c r="G104" s="736"/>
      <c r="H104" s="736"/>
      <c r="I104" s="736" t="s">
        <v>2905</v>
      </c>
      <c r="J104" s="735" t="s">
        <v>1350</v>
      </c>
      <c r="K104" s="736" t="s">
        <v>45</v>
      </c>
      <c r="L104" s="736">
        <v>50</v>
      </c>
      <c r="M104" s="736" t="s">
        <v>64</v>
      </c>
      <c r="N104" s="1237">
        <v>150000</v>
      </c>
      <c r="O104" s="738"/>
    </row>
    <row r="105" spans="1:15" s="600" customFormat="1" ht="14.25" customHeight="1">
      <c r="A105" s="941">
        <v>100</v>
      </c>
      <c r="B105" s="734">
        <v>44396</v>
      </c>
      <c r="C105" s="736" t="s">
        <v>55</v>
      </c>
      <c r="D105" s="736"/>
      <c r="E105" s="736"/>
      <c r="F105" s="735"/>
      <c r="G105" s="736"/>
      <c r="H105" s="736"/>
      <c r="I105" s="736" t="s">
        <v>2867</v>
      </c>
      <c r="J105" s="735" t="s">
        <v>1311</v>
      </c>
      <c r="K105" s="736" t="s">
        <v>61</v>
      </c>
      <c r="L105" s="736">
        <v>1</v>
      </c>
      <c r="M105" s="736" t="s">
        <v>60</v>
      </c>
      <c r="N105" s="1237">
        <v>52700</v>
      </c>
      <c r="O105" s="738"/>
    </row>
    <row r="106" spans="1:15" s="600" customFormat="1" ht="14.25" customHeight="1">
      <c r="A106" s="941">
        <v>101</v>
      </c>
      <c r="B106" s="734">
        <v>44399</v>
      </c>
      <c r="C106" s="736" t="s">
        <v>55</v>
      </c>
      <c r="D106" s="736"/>
      <c r="E106" s="736"/>
      <c r="F106" s="735"/>
      <c r="G106" s="736"/>
      <c r="H106" s="736"/>
      <c r="I106" s="736" t="s">
        <v>2867</v>
      </c>
      <c r="J106" s="735" t="s">
        <v>1311</v>
      </c>
      <c r="K106" s="736" t="s">
        <v>61</v>
      </c>
      <c r="L106" s="736">
        <v>1</v>
      </c>
      <c r="M106" s="736" t="s">
        <v>60</v>
      </c>
      <c r="N106" s="1237">
        <v>32000</v>
      </c>
      <c r="O106" s="738"/>
    </row>
    <row r="107" spans="1:15" s="600" customFormat="1" ht="14.25" customHeight="1">
      <c r="A107" s="941">
        <v>102</v>
      </c>
      <c r="B107" s="734">
        <v>44403</v>
      </c>
      <c r="C107" s="736" t="s">
        <v>55</v>
      </c>
      <c r="D107" s="736" t="s">
        <v>277</v>
      </c>
      <c r="E107" s="736"/>
      <c r="F107" s="735"/>
      <c r="G107" s="736" t="s">
        <v>276</v>
      </c>
      <c r="H107" s="736"/>
      <c r="I107" s="736" t="s">
        <v>2785</v>
      </c>
      <c r="J107" s="735" t="s">
        <v>1351</v>
      </c>
      <c r="K107" s="736" t="s">
        <v>61</v>
      </c>
      <c r="L107" s="736">
        <v>1</v>
      </c>
      <c r="M107" s="736" t="s">
        <v>60</v>
      </c>
      <c r="N107" s="1237">
        <v>10000</v>
      </c>
      <c r="O107" s="738"/>
    </row>
    <row r="108" spans="1:15" s="600" customFormat="1" ht="14.25" customHeight="1">
      <c r="A108" s="941">
        <v>103</v>
      </c>
      <c r="B108" s="734">
        <v>44404</v>
      </c>
      <c r="C108" s="736" t="s">
        <v>55</v>
      </c>
      <c r="D108" s="736"/>
      <c r="E108" s="736"/>
      <c r="F108" s="735"/>
      <c r="G108" s="736"/>
      <c r="H108" s="736"/>
      <c r="I108" s="736" t="s">
        <v>2867</v>
      </c>
      <c r="J108" s="735" t="s">
        <v>1311</v>
      </c>
      <c r="K108" s="736" t="s">
        <v>61</v>
      </c>
      <c r="L108" s="736">
        <v>1</v>
      </c>
      <c r="M108" s="736" t="s">
        <v>60</v>
      </c>
      <c r="N108" s="1237">
        <v>24300</v>
      </c>
      <c r="O108" s="738"/>
    </row>
    <row r="109" spans="1:15" s="600" customFormat="1" ht="14.25" customHeight="1">
      <c r="A109" s="941">
        <v>104</v>
      </c>
      <c r="B109" s="734">
        <v>44405</v>
      </c>
      <c r="C109" s="736" t="s">
        <v>55</v>
      </c>
      <c r="D109" s="736"/>
      <c r="E109" s="736"/>
      <c r="F109" s="735"/>
      <c r="G109" s="736"/>
      <c r="H109" s="736"/>
      <c r="I109" s="736" t="s">
        <v>2867</v>
      </c>
      <c r="J109" s="735" t="s">
        <v>1311</v>
      </c>
      <c r="K109" s="736" t="s">
        <v>61</v>
      </c>
      <c r="L109" s="736">
        <v>1</v>
      </c>
      <c r="M109" s="736" t="s">
        <v>60</v>
      </c>
      <c r="N109" s="1237">
        <v>26200</v>
      </c>
      <c r="O109" s="738"/>
    </row>
    <row r="110" spans="1:15" s="600" customFormat="1" ht="14.25" customHeight="1">
      <c r="A110" s="941">
        <v>105</v>
      </c>
      <c r="B110" s="734">
        <v>44410</v>
      </c>
      <c r="C110" s="736" t="s">
        <v>55</v>
      </c>
      <c r="D110" s="736"/>
      <c r="E110" s="736"/>
      <c r="F110" s="735"/>
      <c r="G110" s="736"/>
      <c r="H110" s="736"/>
      <c r="I110" s="736" t="s">
        <v>2867</v>
      </c>
      <c r="J110" s="735" t="s">
        <v>1311</v>
      </c>
      <c r="K110" s="736" t="s">
        <v>61</v>
      </c>
      <c r="L110" s="736">
        <v>1</v>
      </c>
      <c r="M110" s="736" t="s">
        <v>60</v>
      </c>
      <c r="N110" s="1237">
        <v>36400</v>
      </c>
      <c r="O110" s="738"/>
    </row>
    <row r="111" spans="1:15" s="600" customFormat="1" ht="14.25" customHeight="1">
      <c r="A111" s="941">
        <v>106</v>
      </c>
      <c r="B111" s="734">
        <v>44414</v>
      </c>
      <c r="C111" s="736" t="s">
        <v>55</v>
      </c>
      <c r="D111" s="736"/>
      <c r="E111" s="736"/>
      <c r="F111" s="735"/>
      <c r="G111" s="736"/>
      <c r="H111" s="736"/>
      <c r="I111" s="736" t="s">
        <v>2867</v>
      </c>
      <c r="J111" s="735" t="s">
        <v>1311</v>
      </c>
      <c r="K111" s="736" t="s">
        <v>61</v>
      </c>
      <c r="L111" s="736">
        <v>1</v>
      </c>
      <c r="M111" s="736" t="s">
        <v>60</v>
      </c>
      <c r="N111" s="1237">
        <v>17400</v>
      </c>
      <c r="O111" s="738"/>
    </row>
    <row r="112" spans="1:15" s="600" customFormat="1" ht="14.25" customHeight="1">
      <c r="A112" s="941">
        <v>107</v>
      </c>
      <c r="B112" s="734">
        <v>44417</v>
      </c>
      <c r="C112" s="736" t="s">
        <v>55</v>
      </c>
      <c r="D112" s="736"/>
      <c r="E112" s="736"/>
      <c r="F112" s="735"/>
      <c r="G112" s="736"/>
      <c r="H112" s="736"/>
      <c r="I112" s="736" t="s">
        <v>2867</v>
      </c>
      <c r="J112" s="735" t="s">
        <v>1311</v>
      </c>
      <c r="K112" s="736" t="s">
        <v>61</v>
      </c>
      <c r="L112" s="736">
        <v>1</v>
      </c>
      <c r="M112" s="736" t="s">
        <v>60</v>
      </c>
      <c r="N112" s="1237">
        <v>29100</v>
      </c>
      <c r="O112" s="738"/>
    </row>
    <row r="113" spans="1:15" s="600" customFormat="1" ht="14.25" customHeight="1">
      <c r="A113" s="941">
        <v>108</v>
      </c>
      <c r="B113" s="734">
        <v>44418</v>
      </c>
      <c r="C113" s="736" t="s">
        <v>55</v>
      </c>
      <c r="D113" s="736" t="s">
        <v>277</v>
      </c>
      <c r="E113" s="736"/>
      <c r="F113" s="735"/>
      <c r="G113" s="736" t="s">
        <v>276</v>
      </c>
      <c r="H113" s="736"/>
      <c r="I113" s="736" t="s">
        <v>2785</v>
      </c>
      <c r="J113" s="735" t="s">
        <v>1352</v>
      </c>
      <c r="K113" s="736" t="s">
        <v>61</v>
      </c>
      <c r="L113" s="736">
        <v>2</v>
      </c>
      <c r="M113" s="736" t="s">
        <v>64</v>
      </c>
      <c r="N113" s="1237">
        <v>50000</v>
      </c>
      <c r="O113" s="738"/>
    </row>
    <row r="114" spans="1:15" s="600" customFormat="1" ht="14.25" customHeight="1">
      <c r="A114" s="941">
        <v>109</v>
      </c>
      <c r="B114" s="734">
        <v>44420</v>
      </c>
      <c r="C114" s="736" t="s">
        <v>55</v>
      </c>
      <c r="D114" s="736" t="s">
        <v>655</v>
      </c>
      <c r="E114" s="736"/>
      <c r="F114" s="735"/>
      <c r="G114" s="736" t="s">
        <v>276</v>
      </c>
      <c r="H114" s="736"/>
      <c r="I114" s="736" t="s">
        <v>2859</v>
      </c>
      <c r="J114" s="735" t="s">
        <v>1353</v>
      </c>
      <c r="K114" s="736" t="s">
        <v>61</v>
      </c>
      <c r="L114" s="736">
        <v>2</v>
      </c>
      <c r="M114" s="736" t="s">
        <v>65</v>
      </c>
      <c r="N114" s="1237">
        <v>60000</v>
      </c>
      <c r="O114" s="738"/>
    </row>
    <row r="115" spans="1:15" s="600" customFormat="1" ht="14.25" customHeight="1">
      <c r="A115" s="941">
        <v>110</v>
      </c>
      <c r="B115" s="734">
        <v>44426</v>
      </c>
      <c r="C115" s="736" t="s">
        <v>55</v>
      </c>
      <c r="D115" s="736"/>
      <c r="E115" s="736"/>
      <c r="F115" s="735"/>
      <c r="G115" s="736"/>
      <c r="H115" s="736"/>
      <c r="I115" s="736" t="s">
        <v>2867</v>
      </c>
      <c r="J115" s="735" t="s">
        <v>1311</v>
      </c>
      <c r="K115" s="736" t="s">
        <v>61</v>
      </c>
      <c r="L115" s="736">
        <v>1</v>
      </c>
      <c r="M115" s="736" t="s">
        <v>60</v>
      </c>
      <c r="N115" s="1237">
        <v>27700</v>
      </c>
      <c r="O115" s="738"/>
    </row>
    <row r="116" spans="1:15" s="600" customFormat="1" ht="14.25" customHeight="1">
      <c r="A116" s="941">
        <v>111</v>
      </c>
      <c r="B116" s="734">
        <v>44426</v>
      </c>
      <c r="C116" s="736" t="s">
        <v>55</v>
      </c>
      <c r="D116" s="736" t="s">
        <v>277</v>
      </c>
      <c r="E116" s="736"/>
      <c r="F116" s="735"/>
      <c r="G116" s="736" t="s">
        <v>276</v>
      </c>
      <c r="H116" s="736"/>
      <c r="I116" s="736" t="s">
        <v>2785</v>
      </c>
      <c r="J116" s="735" t="s">
        <v>1354</v>
      </c>
      <c r="K116" s="736" t="s">
        <v>58</v>
      </c>
      <c r="L116" s="736">
        <v>6</v>
      </c>
      <c r="M116" s="736" t="s">
        <v>64</v>
      </c>
      <c r="N116" s="1237">
        <v>9000</v>
      </c>
      <c r="O116" s="738"/>
    </row>
    <row r="117" spans="1:15" s="600" customFormat="1" ht="14.25" customHeight="1">
      <c r="A117" s="941">
        <v>112</v>
      </c>
      <c r="B117" s="734">
        <v>44427</v>
      </c>
      <c r="C117" s="736" t="s">
        <v>55</v>
      </c>
      <c r="D117" s="736" t="s">
        <v>654</v>
      </c>
      <c r="E117" s="736"/>
      <c r="F117" s="735"/>
      <c r="G117" s="736" t="s">
        <v>276</v>
      </c>
      <c r="H117" s="736" t="s">
        <v>276</v>
      </c>
      <c r="I117" s="736" t="s">
        <v>2869</v>
      </c>
      <c r="J117" s="735" t="s">
        <v>1355</v>
      </c>
      <c r="K117" s="736" t="s">
        <v>58</v>
      </c>
      <c r="L117" s="736">
        <v>30</v>
      </c>
      <c r="M117" s="736" t="s">
        <v>57</v>
      </c>
      <c r="N117" s="1237">
        <v>1200000</v>
      </c>
      <c r="O117" s="738"/>
    </row>
    <row r="118" spans="1:15" s="600" customFormat="1" ht="14.25" customHeight="1">
      <c r="A118" s="941">
        <v>113</v>
      </c>
      <c r="B118" s="734">
        <v>44427</v>
      </c>
      <c r="C118" s="736" t="s">
        <v>55</v>
      </c>
      <c r="D118" s="736" t="s">
        <v>654</v>
      </c>
      <c r="E118" s="736"/>
      <c r="F118" s="735"/>
      <c r="G118" s="736" t="s">
        <v>276</v>
      </c>
      <c r="H118" s="736" t="s">
        <v>276</v>
      </c>
      <c r="I118" s="736" t="s">
        <v>2869</v>
      </c>
      <c r="J118" s="735" t="s">
        <v>1356</v>
      </c>
      <c r="K118" s="736" t="s">
        <v>58</v>
      </c>
      <c r="L118" s="736">
        <v>4</v>
      </c>
      <c r="M118" s="736" t="s">
        <v>57</v>
      </c>
      <c r="N118" s="1237">
        <v>320000</v>
      </c>
      <c r="O118" s="738"/>
    </row>
    <row r="119" spans="1:15" s="600" customFormat="1" ht="14.25" customHeight="1">
      <c r="A119" s="941">
        <v>114</v>
      </c>
      <c r="B119" s="734">
        <v>44427</v>
      </c>
      <c r="C119" s="736" t="s">
        <v>55</v>
      </c>
      <c r="D119" s="736" t="s">
        <v>278</v>
      </c>
      <c r="E119" s="736" t="s">
        <v>825</v>
      </c>
      <c r="F119" s="735"/>
      <c r="G119" s="736" t="s">
        <v>656</v>
      </c>
      <c r="H119" s="736" t="s">
        <v>656</v>
      </c>
      <c r="I119" s="736" t="s">
        <v>2935</v>
      </c>
      <c r="J119" s="735" t="s">
        <v>1357</v>
      </c>
      <c r="K119" s="736" t="s">
        <v>58</v>
      </c>
      <c r="L119" s="736">
        <v>22</v>
      </c>
      <c r="M119" s="736" t="s">
        <v>64</v>
      </c>
      <c r="N119" s="1237">
        <v>1100000</v>
      </c>
      <c r="O119" s="738"/>
    </row>
    <row r="120" spans="1:15" s="600" customFormat="1" ht="14.25" customHeight="1">
      <c r="A120" s="941">
        <v>115</v>
      </c>
      <c r="B120" s="734">
        <v>44433</v>
      </c>
      <c r="C120" s="736" t="s">
        <v>55</v>
      </c>
      <c r="D120" s="736"/>
      <c r="E120" s="736"/>
      <c r="F120" s="735"/>
      <c r="G120" s="736"/>
      <c r="H120" s="736"/>
      <c r="I120" s="736" t="s">
        <v>2786</v>
      </c>
      <c r="J120" s="735" t="s">
        <v>1358</v>
      </c>
      <c r="K120" s="736" t="s">
        <v>61</v>
      </c>
      <c r="L120" s="736">
        <v>2</v>
      </c>
      <c r="M120" s="736" t="s">
        <v>65</v>
      </c>
      <c r="N120" s="1237">
        <v>20000</v>
      </c>
      <c r="O120" s="738"/>
    </row>
    <row r="121" spans="1:15" s="600" customFormat="1" ht="14.25" customHeight="1">
      <c r="A121" s="941">
        <v>116</v>
      </c>
      <c r="B121" s="734">
        <v>44433</v>
      </c>
      <c r="C121" s="736" t="s">
        <v>55</v>
      </c>
      <c r="D121" s="736"/>
      <c r="E121" s="736"/>
      <c r="F121" s="735"/>
      <c r="G121" s="736"/>
      <c r="H121" s="736"/>
      <c r="I121" s="736" t="s">
        <v>2786</v>
      </c>
      <c r="J121" s="735" t="s">
        <v>1359</v>
      </c>
      <c r="K121" s="736" t="s">
        <v>61</v>
      </c>
      <c r="L121" s="736">
        <v>2</v>
      </c>
      <c r="M121" s="736" t="s">
        <v>64</v>
      </c>
      <c r="N121" s="1237">
        <v>24000</v>
      </c>
      <c r="O121" s="738"/>
    </row>
    <row r="122" spans="1:15" s="600" customFormat="1" ht="14.25" customHeight="1">
      <c r="A122" s="941">
        <v>117</v>
      </c>
      <c r="B122" s="734">
        <v>44433</v>
      </c>
      <c r="C122" s="736" t="s">
        <v>55</v>
      </c>
      <c r="D122" s="736" t="s">
        <v>653</v>
      </c>
      <c r="E122" s="736"/>
      <c r="F122" s="735"/>
      <c r="G122" s="736"/>
      <c r="H122" s="736"/>
      <c r="I122" s="736" t="s">
        <v>2893</v>
      </c>
      <c r="J122" s="735" t="s">
        <v>1360</v>
      </c>
      <c r="K122" s="736" t="s">
        <v>279</v>
      </c>
      <c r="L122" s="736">
        <v>50</v>
      </c>
      <c r="M122" s="736" t="s">
        <v>67</v>
      </c>
      <c r="N122" s="1237">
        <v>500000</v>
      </c>
      <c r="O122" s="738"/>
    </row>
    <row r="123" spans="1:15" s="600" customFormat="1" ht="14.25" customHeight="1">
      <c r="A123" s="941">
        <v>118</v>
      </c>
      <c r="B123" s="734">
        <v>44438</v>
      </c>
      <c r="C123" s="736" t="s">
        <v>55</v>
      </c>
      <c r="D123" s="736"/>
      <c r="E123" s="736"/>
      <c r="F123" s="735"/>
      <c r="G123" s="736"/>
      <c r="H123" s="736"/>
      <c r="I123" s="736" t="s">
        <v>2867</v>
      </c>
      <c r="J123" s="735" t="s">
        <v>1334</v>
      </c>
      <c r="K123" s="736" t="s">
        <v>61</v>
      </c>
      <c r="L123" s="736">
        <v>1</v>
      </c>
      <c r="M123" s="736" t="s">
        <v>60</v>
      </c>
      <c r="N123" s="1237">
        <v>18900</v>
      </c>
      <c r="O123" s="738"/>
    </row>
    <row r="124" spans="1:15" s="600" customFormat="1" ht="14.25" customHeight="1">
      <c r="A124" s="941">
        <v>119</v>
      </c>
      <c r="B124" s="734">
        <v>44438</v>
      </c>
      <c r="C124" s="736" t="s">
        <v>55</v>
      </c>
      <c r="D124" s="736" t="s">
        <v>277</v>
      </c>
      <c r="E124" s="736"/>
      <c r="F124" s="735"/>
      <c r="G124" s="736" t="s">
        <v>276</v>
      </c>
      <c r="H124" s="736"/>
      <c r="I124" s="736" t="s">
        <v>2785</v>
      </c>
      <c r="J124" s="735" t="s">
        <v>1361</v>
      </c>
      <c r="K124" s="736" t="s">
        <v>58</v>
      </c>
      <c r="L124" s="736">
        <v>1</v>
      </c>
      <c r="M124" s="736" t="s">
        <v>60</v>
      </c>
      <c r="N124" s="1237">
        <v>20000</v>
      </c>
      <c r="O124" s="738"/>
    </row>
    <row r="125" spans="1:15" s="600" customFormat="1" ht="14.25" customHeight="1">
      <c r="A125" s="941">
        <v>120</v>
      </c>
      <c r="B125" s="734">
        <v>44439</v>
      </c>
      <c r="C125" s="736" t="s">
        <v>55</v>
      </c>
      <c r="D125" s="736"/>
      <c r="E125" s="736"/>
      <c r="F125" s="735"/>
      <c r="G125" s="736"/>
      <c r="H125" s="736"/>
      <c r="I125" s="736" t="s">
        <v>2887</v>
      </c>
      <c r="J125" s="735" t="s">
        <v>1362</v>
      </c>
      <c r="K125" s="736" t="s">
        <v>61</v>
      </c>
      <c r="L125" s="736">
        <v>3</v>
      </c>
      <c r="M125" s="736" t="s">
        <v>64</v>
      </c>
      <c r="N125" s="1237">
        <v>45000</v>
      </c>
      <c r="O125" s="738"/>
    </row>
    <row r="126" spans="1:15" s="600" customFormat="1" ht="14.25" customHeight="1">
      <c r="A126" s="941">
        <v>121</v>
      </c>
      <c r="B126" s="734">
        <v>44440</v>
      </c>
      <c r="C126" s="736" t="s">
        <v>55</v>
      </c>
      <c r="D126" s="736"/>
      <c r="E126" s="736"/>
      <c r="F126" s="735"/>
      <c r="G126" s="736"/>
      <c r="H126" s="736"/>
      <c r="I126" s="736" t="s">
        <v>2867</v>
      </c>
      <c r="J126" s="735" t="s">
        <v>1363</v>
      </c>
      <c r="K126" s="736" t="s">
        <v>61</v>
      </c>
      <c r="L126" s="736">
        <v>1</v>
      </c>
      <c r="M126" s="736" t="s">
        <v>60</v>
      </c>
      <c r="N126" s="1237">
        <v>19700</v>
      </c>
      <c r="O126" s="738"/>
    </row>
    <row r="127" spans="1:15" s="600" customFormat="1" ht="14.25" customHeight="1">
      <c r="A127" s="941">
        <v>122</v>
      </c>
      <c r="B127" s="734">
        <v>44440</v>
      </c>
      <c r="C127" s="736" t="s">
        <v>55</v>
      </c>
      <c r="D127" s="736" t="s">
        <v>277</v>
      </c>
      <c r="E127" s="736"/>
      <c r="F127" s="735"/>
      <c r="G127" s="736" t="s">
        <v>276</v>
      </c>
      <c r="H127" s="736"/>
      <c r="I127" s="736" t="s">
        <v>2820</v>
      </c>
      <c r="J127" s="735" t="s">
        <v>1334</v>
      </c>
      <c r="K127" s="736" t="s">
        <v>61</v>
      </c>
      <c r="L127" s="736">
        <v>22</v>
      </c>
      <c r="M127" s="736" t="s">
        <v>64</v>
      </c>
      <c r="N127" s="1237">
        <v>33000</v>
      </c>
      <c r="O127" s="738"/>
    </row>
    <row r="128" spans="1:15" s="600" customFormat="1" ht="14.25" customHeight="1">
      <c r="A128" s="941">
        <v>123</v>
      </c>
      <c r="B128" s="734">
        <v>44441</v>
      </c>
      <c r="C128" s="736" t="s">
        <v>55</v>
      </c>
      <c r="D128" s="736"/>
      <c r="E128" s="736"/>
      <c r="F128" s="735"/>
      <c r="G128" s="736"/>
      <c r="H128" s="736"/>
      <c r="I128" s="736" t="s">
        <v>2867</v>
      </c>
      <c r="J128" s="735" t="s">
        <v>1311</v>
      </c>
      <c r="K128" s="736" t="s">
        <v>61</v>
      </c>
      <c r="L128" s="736">
        <v>1</v>
      </c>
      <c r="M128" s="736" t="s">
        <v>60</v>
      </c>
      <c r="N128" s="1237">
        <v>28600</v>
      </c>
      <c r="O128" s="738"/>
    </row>
    <row r="129" spans="1:15" s="600" customFormat="1" ht="14.25" customHeight="1">
      <c r="A129" s="941">
        <v>124</v>
      </c>
      <c r="B129" s="734">
        <v>44441</v>
      </c>
      <c r="C129" s="736" t="s">
        <v>55</v>
      </c>
      <c r="D129" s="736" t="s">
        <v>653</v>
      </c>
      <c r="E129" s="736"/>
      <c r="F129" s="735"/>
      <c r="G129" s="736"/>
      <c r="H129" s="736"/>
      <c r="I129" s="736" t="s">
        <v>2871</v>
      </c>
      <c r="J129" s="735" t="s">
        <v>1364</v>
      </c>
      <c r="K129" s="736" t="s">
        <v>45</v>
      </c>
      <c r="L129" s="736">
        <v>500</v>
      </c>
      <c r="M129" s="736" t="s">
        <v>64</v>
      </c>
      <c r="N129" s="1237">
        <v>120000</v>
      </c>
      <c r="O129" s="738"/>
    </row>
    <row r="130" spans="1:15" s="600" customFormat="1" ht="14.25" customHeight="1">
      <c r="A130" s="941">
        <v>125</v>
      </c>
      <c r="B130" s="734">
        <v>44441</v>
      </c>
      <c r="C130" s="736" t="s">
        <v>55</v>
      </c>
      <c r="D130" s="736" t="s">
        <v>653</v>
      </c>
      <c r="E130" s="736"/>
      <c r="F130" s="735"/>
      <c r="G130" s="736"/>
      <c r="H130" s="736"/>
      <c r="I130" s="736" t="s">
        <v>2871</v>
      </c>
      <c r="J130" s="735" t="s">
        <v>1365</v>
      </c>
      <c r="K130" s="736" t="s">
        <v>45</v>
      </c>
      <c r="L130" s="736">
        <v>200</v>
      </c>
      <c r="M130" s="736" t="s">
        <v>64</v>
      </c>
      <c r="N130" s="1237">
        <v>30000</v>
      </c>
      <c r="O130" s="738"/>
    </row>
    <row r="131" spans="1:15" s="600" customFormat="1" ht="14.25" customHeight="1">
      <c r="A131" s="941">
        <v>126</v>
      </c>
      <c r="B131" s="734">
        <v>44441</v>
      </c>
      <c r="C131" s="736" t="s">
        <v>55</v>
      </c>
      <c r="D131" s="736" t="s">
        <v>653</v>
      </c>
      <c r="E131" s="736"/>
      <c r="F131" s="735"/>
      <c r="G131" s="736"/>
      <c r="H131" s="736"/>
      <c r="I131" s="736" t="s">
        <v>2902</v>
      </c>
      <c r="J131" s="735" t="s">
        <v>1366</v>
      </c>
      <c r="K131" s="736" t="s">
        <v>671</v>
      </c>
      <c r="L131" s="736">
        <v>2</v>
      </c>
      <c r="M131" s="736" t="s">
        <v>65</v>
      </c>
      <c r="N131" s="1237">
        <v>1002600</v>
      </c>
      <c r="O131" s="738"/>
    </row>
    <row r="132" spans="1:15" s="600" customFormat="1" ht="14.25" customHeight="1">
      <c r="A132" s="941">
        <v>127</v>
      </c>
      <c r="B132" s="734">
        <v>44443</v>
      </c>
      <c r="C132" s="736" t="s">
        <v>55</v>
      </c>
      <c r="D132" s="736" t="s">
        <v>277</v>
      </c>
      <c r="E132" s="736"/>
      <c r="F132" s="735"/>
      <c r="G132" s="736" t="s">
        <v>276</v>
      </c>
      <c r="H132" s="736"/>
      <c r="I132" s="736" t="s">
        <v>2785</v>
      </c>
      <c r="J132" s="735" t="s">
        <v>1367</v>
      </c>
      <c r="K132" s="736" t="s">
        <v>61</v>
      </c>
      <c r="L132" s="736">
        <v>1</v>
      </c>
      <c r="M132" s="736" t="s">
        <v>60</v>
      </c>
      <c r="N132" s="1237">
        <v>83800</v>
      </c>
      <c r="O132" s="738"/>
    </row>
    <row r="133" spans="1:15" s="600" customFormat="1" ht="14.25" customHeight="1">
      <c r="A133" s="941">
        <v>128</v>
      </c>
      <c r="B133" s="734">
        <v>44445</v>
      </c>
      <c r="C133" s="736" t="s">
        <v>55</v>
      </c>
      <c r="D133" s="736"/>
      <c r="E133" s="736"/>
      <c r="F133" s="735"/>
      <c r="G133" s="736"/>
      <c r="H133" s="736"/>
      <c r="I133" s="736" t="s">
        <v>2867</v>
      </c>
      <c r="J133" s="735" t="s">
        <v>1311</v>
      </c>
      <c r="K133" s="736" t="s">
        <v>61</v>
      </c>
      <c r="L133" s="736">
        <v>1</v>
      </c>
      <c r="M133" s="736" t="s">
        <v>60</v>
      </c>
      <c r="N133" s="1237">
        <v>25200</v>
      </c>
      <c r="O133" s="738"/>
    </row>
    <row r="134" spans="1:15" s="600" customFormat="1" ht="14.25" customHeight="1">
      <c r="A134" s="941">
        <v>129</v>
      </c>
      <c r="B134" s="734">
        <v>44446</v>
      </c>
      <c r="C134" s="736" t="s">
        <v>55</v>
      </c>
      <c r="D134" s="736"/>
      <c r="E134" s="736"/>
      <c r="F134" s="735"/>
      <c r="G134" s="736"/>
      <c r="H134" s="736"/>
      <c r="I134" s="736" t="s">
        <v>2785</v>
      </c>
      <c r="J134" s="735" t="s">
        <v>1368</v>
      </c>
      <c r="K134" s="736" t="s">
        <v>61</v>
      </c>
      <c r="L134" s="736">
        <v>1</v>
      </c>
      <c r="M134" s="736" t="s">
        <v>64</v>
      </c>
      <c r="N134" s="1237">
        <v>25000</v>
      </c>
      <c r="O134" s="738"/>
    </row>
    <row r="135" spans="1:15" s="600" customFormat="1" ht="14.25" customHeight="1">
      <c r="A135" s="941">
        <v>130</v>
      </c>
      <c r="B135" s="734">
        <v>44446</v>
      </c>
      <c r="C135" s="736" t="s">
        <v>55</v>
      </c>
      <c r="D135" s="736" t="s">
        <v>655</v>
      </c>
      <c r="E135" s="736"/>
      <c r="F135" s="735"/>
      <c r="G135" s="736" t="s">
        <v>276</v>
      </c>
      <c r="H135" s="736"/>
      <c r="I135" s="736" t="s">
        <v>2904</v>
      </c>
      <c r="J135" s="735" t="s">
        <v>1369</v>
      </c>
      <c r="K135" s="736" t="s">
        <v>71</v>
      </c>
      <c r="L135" s="736">
        <v>1</v>
      </c>
      <c r="M135" s="736" t="s">
        <v>60</v>
      </c>
      <c r="N135" s="1237">
        <v>6116034</v>
      </c>
      <c r="O135" s="738"/>
    </row>
    <row r="136" spans="1:15" s="600" customFormat="1" ht="14.25" customHeight="1">
      <c r="A136" s="941">
        <v>131</v>
      </c>
      <c r="B136" s="734">
        <v>44447</v>
      </c>
      <c r="C136" s="736" t="s">
        <v>55</v>
      </c>
      <c r="D136" s="736" t="s">
        <v>654</v>
      </c>
      <c r="E136" s="736"/>
      <c r="F136" s="735"/>
      <c r="G136" s="736" t="s">
        <v>276</v>
      </c>
      <c r="H136" s="736" t="s">
        <v>276</v>
      </c>
      <c r="I136" s="736" t="s">
        <v>2903</v>
      </c>
      <c r="J136" s="735" t="s">
        <v>1370</v>
      </c>
      <c r="K136" s="736" t="s">
        <v>113</v>
      </c>
      <c r="L136" s="736">
        <v>100</v>
      </c>
      <c r="M136" s="736" t="s">
        <v>64</v>
      </c>
      <c r="N136" s="1237">
        <v>800000</v>
      </c>
      <c r="O136" s="738"/>
    </row>
    <row r="137" spans="1:15" s="600" customFormat="1" ht="14.25" customHeight="1">
      <c r="A137" s="941">
        <v>132</v>
      </c>
      <c r="B137" s="734">
        <v>44449</v>
      </c>
      <c r="C137" s="736" t="s">
        <v>55</v>
      </c>
      <c r="D137" s="736" t="s">
        <v>654</v>
      </c>
      <c r="E137" s="736"/>
      <c r="F137" s="735"/>
      <c r="G137" s="736" t="s">
        <v>276</v>
      </c>
      <c r="H137" s="736" t="s">
        <v>276</v>
      </c>
      <c r="I137" s="736" t="s">
        <v>2903</v>
      </c>
      <c r="J137" s="735" t="s">
        <v>1371</v>
      </c>
      <c r="K137" s="736" t="s">
        <v>113</v>
      </c>
      <c r="L137" s="736">
        <v>20</v>
      </c>
      <c r="M137" s="736" t="s">
        <v>57</v>
      </c>
      <c r="N137" s="1237">
        <v>760000</v>
      </c>
      <c r="O137" s="738"/>
    </row>
    <row r="138" spans="1:15" s="600" customFormat="1" ht="14.25" customHeight="1">
      <c r="A138" s="941">
        <v>133</v>
      </c>
      <c r="B138" s="734">
        <v>44454</v>
      </c>
      <c r="C138" s="736" t="s">
        <v>55</v>
      </c>
      <c r="D138" s="736" t="s">
        <v>653</v>
      </c>
      <c r="E138" s="736"/>
      <c r="F138" s="735"/>
      <c r="G138" s="736"/>
      <c r="H138" s="736"/>
      <c r="I138" s="736" t="s">
        <v>2906</v>
      </c>
      <c r="J138" s="735" t="s">
        <v>1372</v>
      </c>
      <c r="K138" s="736" t="s">
        <v>279</v>
      </c>
      <c r="L138" s="736">
        <v>100</v>
      </c>
      <c r="M138" s="736" t="s">
        <v>67</v>
      </c>
      <c r="N138" s="1237">
        <v>1000000</v>
      </c>
      <c r="O138" s="738"/>
    </row>
    <row r="139" spans="1:15" s="600" customFormat="1" ht="14.25" customHeight="1">
      <c r="A139" s="941">
        <v>134</v>
      </c>
      <c r="B139" s="734">
        <v>44454</v>
      </c>
      <c r="C139" s="736" t="s">
        <v>55</v>
      </c>
      <c r="D139" s="736" t="s">
        <v>654</v>
      </c>
      <c r="E139" s="736"/>
      <c r="F139" s="735"/>
      <c r="G139" s="736" t="s">
        <v>276</v>
      </c>
      <c r="H139" s="736" t="s">
        <v>276</v>
      </c>
      <c r="I139" s="736" t="s">
        <v>2870</v>
      </c>
      <c r="J139" s="735" t="s">
        <v>1373</v>
      </c>
      <c r="K139" s="736" t="s">
        <v>113</v>
      </c>
      <c r="L139" s="736">
        <v>5</v>
      </c>
      <c r="M139" s="736" t="s">
        <v>60</v>
      </c>
      <c r="N139" s="1237">
        <v>2335000</v>
      </c>
      <c r="O139" s="738"/>
    </row>
    <row r="140" spans="1:15" s="600" customFormat="1" ht="14.25" customHeight="1">
      <c r="A140" s="941">
        <v>135</v>
      </c>
      <c r="B140" s="734">
        <v>44454</v>
      </c>
      <c r="C140" s="736" t="s">
        <v>55</v>
      </c>
      <c r="D140" s="736" t="s">
        <v>277</v>
      </c>
      <c r="E140" s="736"/>
      <c r="F140" s="735"/>
      <c r="G140" s="736" t="s">
        <v>276</v>
      </c>
      <c r="H140" s="736"/>
      <c r="I140" s="736" t="s">
        <v>2774</v>
      </c>
      <c r="J140" s="735" t="s">
        <v>1374</v>
      </c>
      <c r="K140" s="736" t="s">
        <v>71</v>
      </c>
      <c r="L140" s="736">
        <v>48</v>
      </c>
      <c r="M140" s="736" t="s">
        <v>64</v>
      </c>
      <c r="N140" s="1237">
        <v>120000</v>
      </c>
      <c r="O140" s="738"/>
    </row>
    <row r="141" spans="1:15" s="600" customFormat="1" ht="14.25" customHeight="1">
      <c r="A141" s="941">
        <v>136</v>
      </c>
      <c r="B141" s="734">
        <v>44455</v>
      </c>
      <c r="C141" s="736" t="s">
        <v>55</v>
      </c>
      <c r="D141" s="736" t="s">
        <v>655</v>
      </c>
      <c r="E141" s="736"/>
      <c r="F141" s="735"/>
      <c r="G141" s="736" t="s">
        <v>276</v>
      </c>
      <c r="H141" s="736"/>
      <c r="I141" s="736" t="s">
        <v>2907</v>
      </c>
      <c r="J141" s="735" t="s">
        <v>1375</v>
      </c>
      <c r="K141" s="736" t="s">
        <v>58</v>
      </c>
      <c r="L141" s="736">
        <v>10</v>
      </c>
      <c r="M141" s="736" t="s">
        <v>64</v>
      </c>
      <c r="N141" s="1237">
        <v>350000</v>
      </c>
      <c r="O141" s="738"/>
    </row>
    <row r="142" spans="1:15" s="600" customFormat="1" ht="14.25" customHeight="1">
      <c r="A142" s="941">
        <v>137</v>
      </c>
      <c r="B142" s="734">
        <v>44455</v>
      </c>
      <c r="C142" s="736" t="s">
        <v>55</v>
      </c>
      <c r="D142" s="736" t="s">
        <v>655</v>
      </c>
      <c r="E142" s="736"/>
      <c r="F142" s="735"/>
      <c r="G142" s="736" t="s">
        <v>276</v>
      </c>
      <c r="H142" s="736"/>
      <c r="I142" s="736" t="s">
        <v>2908</v>
      </c>
      <c r="J142" s="735" t="s">
        <v>1376</v>
      </c>
      <c r="K142" s="736" t="s">
        <v>58</v>
      </c>
      <c r="L142" s="736">
        <v>3</v>
      </c>
      <c r="M142" s="736" t="s">
        <v>65</v>
      </c>
      <c r="N142" s="1237">
        <v>75000</v>
      </c>
      <c r="O142" s="738"/>
    </row>
    <row r="143" spans="1:15" s="600" customFormat="1" ht="14.25" customHeight="1">
      <c r="A143" s="941">
        <v>138</v>
      </c>
      <c r="B143" s="734">
        <v>44455</v>
      </c>
      <c r="C143" s="736" t="s">
        <v>55</v>
      </c>
      <c r="D143" s="736" t="s">
        <v>655</v>
      </c>
      <c r="E143" s="736"/>
      <c r="F143" s="735"/>
      <c r="G143" s="736" t="s">
        <v>276</v>
      </c>
      <c r="H143" s="736"/>
      <c r="I143" s="736" t="s">
        <v>2908</v>
      </c>
      <c r="J143" s="735" t="s">
        <v>1377</v>
      </c>
      <c r="K143" s="736" t="s">
        <v>56</v>
      </c>
      <c r="L143" s="736">
        <v>3</v>
      </c>
      <c r="M143" s="736" t="s">
        <v>57</v>
      </c>
      <c r="N143" s="1237">
        <v>39000</v>
      </c>
      <c r="O143" s="738"/>
    </row>
    <row r="144" spans="1:15" s="600" customFormat="1" ht="14.25" customHeight="1">
      <c r="A144" s="941">
        <v>139</v>
      </c>
      <c r="B144" s="734">
        <v>44462</v>
      </c>
      <c r="C144" s="736" t="s">
        <v>55</v>
      </c>
      <c r="D144" s="736" t="s">
        <v>277</v>
      </c>
      <c r="E144" s="736"/>
      <c r="F144" s="735"/>
      <c r="G144" s="736" t="s">
        <v>276</v>
      </c>
      <c r="H144" s="736"/>
      <c r="I144" s="736" t="s">
        <v>2889</v>
      </c>
      <c r="J144" s="735" t="s">
        <v>1319</v>
      </c>
      <c r="K144" s="736" t="s">
        <v>61</v>
      </c>
      <c r="L144" s="736">
        <v>3</v>
      </c>
      <c r="M144" s="736" t="s">
        <v>65</v>
      </c>
      <c r="N144" s="1237">
        <v>15000</v>
      </c>
      <c r="O144" s="738"/>
    </row>
    <row r="145" spans="1:15" s="600" customFormat="1" ht="14.25" customHeight="1">
      <c r="A145" s="941">
        <v>140</v>
      </c>
      <c r="B145" s="734">
        <v>44463</v>
      </c>
      <c r="C145" s="736" t="s">
        <v>55</v>
      </c>
      <c r="D145" s="736" t="s">
        <v>277</v>
      </c>
      <c r="E145" s="736"/>
      <c r="F145" s="735"/>
      <c r="G145" s="736" t="s">
        <v>276</v>
      </c>
      <c r="H145" s="736"/>
      <c r="I145" s="736" t="s">
        <v>2911</v>
      </c>
      <c r="J145" s="735" t="s">
        <v>1378</v>
      </c>
      <c r="K145" s="736" t="s">
        <v>58</v>
      </c>
      <c r="L145" s="736">
        <v>1</v>
      </c>
      <c r="M145" s="736" t="s">
        <v>60</v>
      </c>
      <c r="N145" s="1237">
        <v>50000</v>
      </c>
      <c r="O145" s="738"/>
    </row>
    <row r="146" spans="1:15" s="600" customFormat="1" ht="14.25" customHeight="1">
      <c r="A146" s="941">
        <v>141</v>
      </c>
      <c r="B146" s="734">
        <v>44466</v>
      </c>
      <c r="C146" s="736" t="s">
        <v>55</v>
      </c>
      <c r="D146" s="736"/>
      <c r="E146" s="736"/>
      <c r="F146" s="735"/>
      <c r="G146" s="736"/>
      <c r="H146" s="736"/>
      <c r="I146" s="736" t="s">
        <v>2867</v>
      </c>
      <c r="J146" s="735" t="s">
        <v>1379</v>
      </c>
      <c r="K146" s="736" t="s">
        <v>61</v>
      </c>
      <c r="L146" s="736">
        <v>1</v>
      </c>
      <c r="M146" s="736" t="s">
        <v>60</v>
      </c>
      <c r="N146" s="1237">
        <v>17100</v>
      </c>
      <c r="O146" s="738"/>
    </row>
    <row r="147" spans="1:15" s="600" customFormat="1" ht="14.25" customHeight="1">
      <c r="A147" s="941">
        <v>142</v>
      </c>
      <c r="B147" s="734">
        <v>44466</v>
      </c>
      <c r="C147" s="736" t="s">
        <v>55</v>
      </c>
      <c r="D147" s="736" t="s">
        <v>277</v>
      </c>
      <c r="E147" s="736"/>
      <c r="F147" s="735"/>
      <c r="G147" s="736" t="s">
        <v>276</v>
      </c>
      <c r="H147" s="736"/>
      <c r="I147" s="736" t="s">
        <v>2785</v>
      </c>
      <c r="J147" s="735" t="s">
        <v>1380</v>
      </c>
      <c r="K147" s="736" t="s">
        <v>58</v>
      </c>
      <c r="L147" s="736">
        <v>1</v>
      </c>
      <c r="M147" s="736" t="s">
        <v>59</v>
      </c>
      <c r="N147" s="1237">
        <v>8000</v>
      </c>
      <c r="O147" s="735"/>
    </row>
    <row r="148" spans="1:15" s="600" customFormat="1" ht="14.25" customHeight="1">
      <c r="A148" s="941">
        <v>143</v>
      </c>
      <c r="B148" s="734">
        <v>44466</v>
      </c>
      <c r="C148" s="736" t="s">
        <v>55</v>
      </c>
      <c r="D148" s="736" t="s">
        <v>277</v>
      </c>
      <c r="E148" s="736"/>
      <c r="F148" s="735"/>
      <c r="G148" s="736" t="s">
        <v>276</v>
      </c>
      <c r="H148" s="736"/>
      <c r="I148" s="736" t="s">
        <v>2785</v>
      </c>
      <c r="J148" s="735" t="s">
        <v>1311</v>
      </c>
      <c r="K148" s="736" t="s">
        <v>58</v>
      </c>
      <c r="L148" s="736">
        <v>7</v>
      </c>
      <c r="M148" s="736" t="s">
        <v>64</v>
      </c>
      <c r="N148" s="1237">
        <v>35000</v>
      </c>
      <c r="O148" s="735"/>
    </row>
    <row r="149" spans="1:15" s="600" customFormat="1" ht="14.25" customHeight="1">
      <c r="A149" s="941">
        <v>144</v>
      </c>
      <c r="B149" s="734">
        <v>44467</v>
      </c>
      <c r="C149" s="736" t="s">
        <v>55</v>
      </c>
      <c r="D149" s="736" t="s">
        <v>277</v>
      </c>
      <c r="E149" s="736"/>
      <c r="F149" s="735"/>
      <c r="G149" s="736" t="s">
        <v>276</v>
      </c>
      <c r="H149" s="736"/>
      <c r="I149" s="736" t="s">
        <v>2909</v>
      </c>
      <c r="J149" s="735" t="s">
        <v>1381</v>
      </c>
      <c r="K149" s="736" t="s">
        <v>61</v>
      </c>
      <c r="L149" s="736">
        <v>1</v>
      </c>
      <c r="M149" s="736" t="s">
        <v>60</v>
      </c>
      <c r="N149" s="1237">
        <v>10000</v>
      </c>
      <c r="O149" s="735"/>
    </row>
    <row r="150" spans="1:15" s="600" customFormat="1" ht="14.25" customHeight="1">
      <c r="A150" s="941">
        <v>145</v>
      </c>
      <c r="B150" s="734">
        <v>44469</v>
      </c>
      <c r="C150" s="736" t="s">
        <v>55</v>
      </c>
      <c r="D150" s="736" t="s">
        <v>277</v>
      </c>
      <c r="E150" s="736"/>
      <c r="F150" s="735"/>
      <c r="G150" s="736" t="s">
        <v>276</v>
      </c>
      <c r="H150" s="736"/>
      <c r="I150" s="736" t="s">
        <v>2785</v>
      </c>
      <c r="J150" s="735" t="s">
        <v>1382</v>
      </c>
      <c r="K150" s="736" t="s">
        <v>61</v>
      </c>
      <c r="L150" s="736">
        <v>13</v>
      </c>
      <c r="M150" s="736" t="s">
        <v>64</v>
      </c>
      <c r="N150" s="1237">
        <v>26000</v>
      </c>
      <c r="O150" s="735"/>
    </row>
    <row r="151" spans="1:15" s="600" customFormat="1" ht="14.25" customHeight="1">
      <c r="A151" s="941">
        <v>146</v>
      </c>
      <c r="B151" s="734">
        <v>44474</v>
      </c>
      <c r="C151" s="736" t="s">
        <v>55</v>
      </c>
      <c r="D151" s="736"/>
      <c r="E151" s="736"/>
      <c r="F151" s="735"/>
      <c r="G151" s="736"/>
      <c r="H151" s="736"/>
      <c r="I151" s="736" t="s">
        <v>2868</v>
      </c>
      <c r="J151" s="735" t="s">
        <v>1383</v>
      </c>
      <c r="K151" s="736" t="s">
        <v>45</v>
      </c>
      <c r="L151" s="736">
        <v>1</v>
      </c>
      <c r="M151" s="736" t="s">
        <v>60</v>
      </c>
      <c r="N151" s="1237">
        <v>50000</v>
      </c>
      <c r="O151" s="735"/>
    </row>
    <row r="152" spans="1:15" s="600" customFormat="1" ht="14.25" customHeight="1">
      <c r="A152" s="941">
        <v>147</v>
      </c>
      <c r="B152" s="734">
        <v>44474</v>
      </c>
      <c r="C152" s="736" t="s">
        <v>55</v>
      </c>
      <c r="D152" s="736" t="s">
        <v>277</v>
      </c>
      <c r="E152" s="736"/>
      <c r="F152" s="735"/>
      <c r="G152" s="736" t="s">
        <v>276</v>
      </c>
      <c r="H152" s="736"/>
      <c r="I152" s="736" t="s">
        <v>2785</v>
      </c>
      <c r="J152" s="735" t="s">
        <v>1291</v>
      </c>
      <c r="K152" s="736" t="s">
        <v>58</v>
      </c>
      <c r="L152" s="736">
        <v>15</v>
      </c>
      <c r="M152" s="736" t="s">
        <v>64</v>
      </c>
      <c r="N152" s="1237">
        <v>45000</v>
      </c>
      <c r="O152" s="735"/>
    </row>
    <row r="153" spans="1:15" s="600" customFormat="1" ht="14.25" customHeight="1">
      <c r="A153" s="941">
        <v>148</v>
      </c>
      <c r="B153" s="734">
        <v>44475</v>
      </c>
      <c r="C153" s="736" t="s">
        <v>55</v>
      </c>
      <c r="D153" s="736" t="s">
        <v>277</v>
      </c>
      <c r="E153" s="736"/>
      <c r="F153" s="735"/>
      <c r="G153" s="736" t="s">
        <v>276</v>
      </c>
      <c r="H153" s="736"/>
      <c r="I153" s="736" t="s">
        <v>2910</v>
      </c>
      <c r="J153" s="735" t="s">
        <v>1384</v>
      </c>
      <c r="K153" s="736" t="s">
        <v>61</v>
      </c>
      <c r="L153" s="736">
        <v>7</v>
      </c>
      <c r="M153" s="736" t="s">
        <v>64</v>
      </c>
      <c r="N153" s="1237">
        <v>30100</v>
      </c>
      <c r="O153" s="735"/>
    </row>
    <row r="154" spans="1:15" s="600" customFormat="1" ht="14.25" customHeight="1">
      <c r="A154" s="941">
        <v>149</v>
      </c>
      <c r="B154" s="734">
        <v>44476</v>
      </c>
      <c r="C154" s="736" t="s">
        <v>55</v>
      </c>
      <c r="D154" s="736" t="s">
        <v>277</v>
      </c>
      <c r="E154" s="736"/>
      <c r="F154" s="735"/>
      <c r="G154" s="736" t="s">
        <v>276</v>
      </c>
      <c r="H154" s="736"/>
      <c r="I154" s="736" t="s">
        <v>2911</v>
      </c>
      <c r="J154" s="735" t="s">
        <v>1385</v>
      </c>
      <c r="K154" s="736" t="s">
        <v>58</v>
      </c>
      <c r="L154" s="736">
        <v>7</v>
      </c>
      <c r="M154" s="736" t="s">
        <v>64</v>
      </c>
      <c r="N154" s="1237">
        <v>42000</v>
      </c>
      <c r="O154" s="735"/>
    </row>
    <row r="155" spans="1:15" s="600" customFormat="1" ht="14.25" customHeight="1">
      <c r="A155" s="941">
        <v>150</v>
      </c>
      <c r="B155" s="734">
        <v>44476</v>
      </c>
      <c r="C155" s="736" t="s">
        <v>55</v>
      </c>
      <c r="D155" s="736" t="s">
        <v>277</v>
      </c>
      <c r="E155" s="736"/>
      <c r="F155" s="735"/>
      <c r="G155" s="736" t="s">
        <v>276</v>
      </c>
      <c r="H155" s="736"/>
      <c r="I155" s="736" t="s">
        <v>2911</v>
      </c>
      <c r="J155" s="735" t="s">
        <v>1386</v>
      </c>
      <c r="K155" s="736" t="s">
        <v>58</v>
      </c>
      <c r="L155" s="736">
        <v>1</v>
      </c>
      <c r="M155" s="736" t="s">
        <v>60</v>
      </c>
      <c r="N155" s="1237">
        <v>10000</v>
      </c>
      <c r="O155" s="735"/>
    </row>
    <row r="156" spans="1:15" s="600" customFormat="1" ht="14.25" customHeight="1">
      <c r="A156" s="941">
        <v>151</v>
      </c>
      <c r="B156" s="734">
        <v>44477</v>
      </c>
      <c r="C156" s="736" t="s">
        <v>55</v>
      </c>
      <c r="D156" s="736"/>
      <c r="E156" s="736"/>
      <c r="F156" s="735"/>
      <c r="G156" s="736"/>
      <c r="H156" s="736"/>
      <c r="I156" s="736" t="s">
        <v>2867</v>
      </c>
      <c r="J156" s="735" t="s">
        <v>1334</v>
      </c>
      <c r="K156" s="736" t="s">
        <v>61</v>
      </c>
      <c r="L156" s="736">
        <v>1</v>
      </c>
      <c r="M156" s="736" t="s">
        <v>60</v>
      </c>
      <c r="N156" s="1237">
        <v>26200</v>
      </c>
      <c r="O156" s="735"/>
    </row>
    <row r="157" spans="1:15" s="600" customFormat="1" ht="14.25" customHeight="1">
      <c r="A157" s="941">
        <v>152</v>
      </c>
      <c r="B157" s="734">
        <v>44487</v>
      </c>
      <c r="C157" s="736" t="s">
        <v>55</v>
      </c>
      <c r="D157" s="736" t="s">
        <v>278</v>
      </c>
      <c r="E157" s="736" t="s">
        <v>825</v>
      </c>
      <c r="F157" s="735"/>
      <c r="G157" s="736" t="s">
        <v>276</v>
      </c>
      <c r="H157" s="736" t="s">
        <v>276</v>
      </c>
      <c r="I157" s="736" t="s">
        <v>2862</v>
      </c>
      <c r="J157" s="735" t="s">
        <v>1387</v>
      </c>
      <c r="K157" s="736" t="s">
        <v>113</v>
      </c>
      <c r="L157" s="736">
        <v>34</v>
      </c>
      <c r="M157" s="736" t="s">
        <v>65</v>
      </c>
      <c r="N157" s="1237">
        <v>1700000</v>
      </c>
      <c r="O157" s="735"/>
    </row>
    <row r="158" spans="1:15" s="600" customFormat="1" ht="14.25" customHeight="1">
      <c r="A158" s="941">
        <v>153</v>
      </c>
      <c r="B158" s="734">
        <v>44490</v>
      </c>
      <c r="C158" s="736" t="s">
        <v>55</v>
      </c>
      <c r="D158" s="736" t="s">
        <v>277</v>
      </c>
      <c r="E158" s="736"/>
      <c r="F158" s="735"/>
      <c r="G158" s="736" t="s">
        <v>276</v>
      </c>
      <c r="H158" s="736"/>
      <c r="I158" s="736" t="s">
        <v>2774</v>
      </c>
      <c r="J158" s="735" t="s">
        <v>1388</v>
      </c>
      <c r="K158" s="736" t="s">
        <v>61</v>
      </c>
      <c r="L158" s="736">
        <v>15</v>
      </c>
      <c r="M158" s="736" t="s">
        <v>64</v>
      </c>
      <c r="N158" s="1237">
        <v>22500</v>
      </c>
      <c r="O158" s="735"/>
    </row>
    <row r="159" spans="1:15" s="600" customFormat="1" ht="14.25" customHeight="1">
      <c r="A159" s="941">
        <v>154</v>
      </c>
      <c r="B159" s="734">
        <v>44491</v>
      </c>
      <c r="C159" s="736" t="s">
        <v>55</v>
      </c>
      <c r="D159" s="736" t="s">
        <v>277</v>
      </c>
      <c r="E159" s="736"/>
      <c r="F159" s="735"/>
      <c r="G159" s="736" t="s">
        <v>276</v>
      </c>
      <c r="H159" s="736"/>
      <c r="I159" s="736" t="s">
        <v>2911</v>
      </c>
      <c r="J159" s="735" t="s">
        <v>1378</v>
      </c>
      <c r="K159" s="736" t="s">
        <v>58</v>
      </c>
      <c r="L159" s="736">
        <v>1</v>
      </c>
      <c r="M159" s="736" t="s">
        <v>60</v>
      </c>
      <c r="N159" s="1237">
        <v>61000</v>
      </c>
      <c r="O159" s="735"/>
    </row>
    <row r="160" spans="1:15" s="600" customFormat="1" ht="14.25" customHeight="1">
      <c r="A160" s="941">
        <v>155</v>
      </c>
      <c r="B160" s="734">
        <v>44493</v>
      </c>
      <c r="C160" s="736" t="s">
        <v>55</v>
      </c>
      <c r="D160" s="736" t="s">
        <v>654</v>
      </c>
      <c r="E160" s="736"/>
      <c r="F160" s="735"/>
      <c r="G160" s="736" t="s">
        <v>276</v>
      </c>
      <c r="H160" s="736" t="s">
        <v>276</v>
      </c>
      <c r="I160" s="736" t="s">
        <v>2898</v>
      </c>
      <c r="J160" s="735" t="s">
        <v>1389</v>
      </c>
      <c r="K160" s="736" t="s">
        <v>874</v>
      </c>
      <c r="L160" s="736">
        <v>1</v>
      </c>
      <c r="M160" s="736" t="s">
        <v>64</v>
      </c>
      <c r="N160" s="1237">
        <v>400000</v>
      </c>
      <c r="O160" s="735"/>
    </row>
    <row r="161" spans="1:15" s="600" customFormat="1" ht="14.25" customHeight="1">
      <c r="A161" s="941">
        <v>156</v>
      </c>
      <c r="B161" s="734">
        <v>44494</v>
      </c>
      <c r="C161" s="736" t="s">
        <v>55</v>
      </c>
      <c r="D161" s="736"/>
      <c r="E161" s="736"/>
      <c r="F161" s="735"/>
      <c r="G161" s="736"/>
      <c r="H161" s="736"/>
      <c r="I161" s="736" t="s">
        <v>2867</v>
      </c>
      <c r="J161" s="735" t="s">
        <v>1334</v>
      </c>
      <c r="K161" s="736" t="s">
        <v>61</v>
      </c>
      <c r="L161" s="736">
        <v>1</v>
      </c>
      <c r="M161" s="736" t="s">
        <v>60</v>
      </c>
      <c r="N161" s="1237">
        <v>27200</v>
      </c>
      <c r="O161" s="735"/>
    </row>
    <row r="162" spans="1:15" s="600" customFormat="1" ht="14.25" customHeight="1">
      <c r="A162" s="941">
        <v>157</v>
      </c>
      <c r="B162" s="734">
        <v>44495</v>
      </c>
      <c r="C162" s="736" t="s">
        <v>55</v>
      </c>
      <c r="D162" s="736" t="s">
        <v>277</v>
      </c>
      <c r="E162" s="736"/>
      <c r="F162" s="735"/>
      <c r="G162" s="736" t="s">
        <v>276</v>
      </c>
      <c r="H162" s="736"/>
      <c r="I162" s="736" t="s">
        <v>2912</v>
      </c>
      <c r="J162" s="735" t="s">
        <v>1390</v>
      </c>
      <c r="K162" s="736" t="s">
        <v>61</v>
      </c>
      <c r="L162" s="736">
        <v>1</v>
      </c>
      <c r="M162" s="736" t="s">
        <v>65</v>
      </c>
      <c r="N162" s="1237">
        <v>10000</v>
      </c>
      <c r="O162" s="735"/>
    </row>
    <row r="163" spans="1:15" s="600" customFormat="1" ht="14.25" customHeight="1">
      <c r="A163" s="941">
        <v>158</v>
      </c>
      <c r="B163" s="734">
        <v>44495</v>
      </c>
      <c r="C163" s="736" t="s">
        <v>55</v>
      </c>
      <c r="D163" s="736" t="s">
        <v>655</v>
      </c>
      <c r="E163" s="736"/>
      <c r="F163" s="735"/>
      <c r="G163" s="736" t="s">
        <v>276</v>
      </c>
      <c r="H163" s="736"/>
      <c r="I163" s="736" t="s">
        <v>2913</v>
      </c>
      <c r="J163" s="735" t="s">
        <v>1391</v>
      </c>
      <c r="K163" s="736" t="s">
        <v>113</v>
      </c>
      <c r="L163" s="736">
        <v>2</v>
      </c>
      <c r="M163" s="736" t="s">
        <v>65</v>
      </c>
      <c r="N163" s="1237">
        <v>20000</v>
      </c>
      <c r="O163" s="735"/>
    </row>
    <row r="164" spans="1:15" s="600" customFormat="1" ht="14.25" customHeight="1">
      <c r="A164" s="941">
        <v>159</v>
      </c>
      <c r="B164" s="734">
        <v>44495</v>
      </c>
      <c r="C164" s="736" t="s">
        <v>55</v>
      </c>
      <c r="D164" s="736" t="s">
        <v>277</v>
      </c>
      <c r="E164" s="736"/>
      <c r="F164" s="735"/>
      <c r="G164" s="736" t="s">
        <v>276</v>
      </c>
      <c r="H164" s="736"/>
      <c r="I164" s="736" t="s">
        <v>2882</v>
      </c>
      <c r="J164" s="735" t="s">
        <v>1392</v>
      </c>
      <c r="K164" s="736" t="s">
        <v>113</v>
      </c>
      <c r="L164" s="736">
        <v>10</v>
      </c>
      <c r="M164" s="736" t="s">
        <v>65</v>
      </c>
      <c r="N164" s="1237">
        <v>1800000</v>
      </c>
      <c r="O164" s="735"/>
    </row>
    <row r="165" spans="1:15" s="600" customFormat="1" ht="14.25" customHeight="1">
      <c r="A165" s="941">
        <v>160</v>
      </c>
      <c r="B165" s="734">
        <v>44496</v>
      </c>
      <c r="C165" s="736" t="s">
        <v>55</v>
      </c>
      <c r="D165" s="736" t="s">
        <v>653</v>
      </c>
      <c r="E165" s="736"/>
      <c r="F165" s="735"/>
      <c r="G165" s="736"/>
      <c r="H165" s="736"/>
      <c r="I165" s="736" t="s">
        <v>2872</v>
      </c>
      <c r="J165" s="735" t="s">
        <v>1393</v>
      </c>
      <c r="K165" s="736" t="s">
        <v>58</v>
      </c>
      <c r="L165" s="736">
        <v>4</v>
      </c>
      <c r="M165" s="736" t="s">
        <v>1344</v>
      </c>
      <c r="N165" s="1237">
        <v>32000</v>
      </c>
      <c r="O165" s="735"/>
    </row>
    <row r="166" spans="1:15" s="600" customFormat="1" ht="14.25" customHeight="1">
      <c r="A166" s="941">
        <v>161</v>
      </c>
      <c r="B166" s="734">
        <v>44496</v>
      </c>
      <c r="C166" s="736" t="s">
        <v>55</v>
      </c>
      <c r="D166" s="736" t="s">
        <v>653</v>
      </c>
      <c r="E166" s="736"/>
      <c r="F166" s="735"/>
      <c r="G166" s="736"/>
      <c r="H166" s="736"/>
      <c r="I166" s="736" t="s">
        <v>2872</v>
      </c>
      <c r="J166" s="735" t="s">
        <v>1394</v>
      </c>
      <c r="K166" s="736" t="s">
        <v>58</v>
      </c>
      <c r="L166" s="736">
        <v>1</v>
      </c>
      <c r="M166" s="736" t="s">
        <v>1344</v>
      </c>
      <c r="N166" s="1237">
        <v>3500</v>
      </c>
      <c r="O166" s="735"/>
    </row>
    <row r="167" spans="1:15" s="600" customFormat="1" ht="14.25" customHeight="1">
      <c r="A167" s="941">
        <v>162</v>
      </c>
      <c r="B167" s="734">
        <v>44496</v>
      </c>
      <c r="C167" s="736" t="s">
        <v>55</v>
      </c>
      <c r="D167" s="736" t="s">
        <v>653</v>
      </c>
      <c r="E167" s="736"/>
      <c r="F167" s="735"/>
      <c r="G167" s="736"/>
      <c r="H167" s="736"/>
      <c r="I167" s="736" t="s">
        <v>2872</v>
      </c>
      <c r="J167" s="735" t="s">
        <v>1395</v>
      </c>
      <c r="K167" s="736" t="s">
        <v>58</v>
      </c>
      <c r="L167" s="736">
        <v>10</v>
      </c>
      <c r="M167" s="736" t="s">
        <v>59</v>
      </c>
      <c r="N167" s="1237">
        <v>70000</v>
      </c>
      <c r="O167" s="735"/>
    </row>
    <row r="168" spans="1:15" s="600" customFormat="1" ht="14.25" customHeight="1">
      <c r="A168" s="941">
        <v>163</v>
      </c>
      <c r="B168" s="734">
        <v>44496</v>
      </c>
      <c r="C168" s="736" t="s">
        <v>55</v>
      </c>
      <c r="D168" s="736" t="s">
        <v>653</v>
      </c>
      <c r="E168" s="736"/>
      <c r="F168" s="735"/>
      <c r="G168" s="736"/>
      <c r="H168" s="736"/>
      <c r="I168" s="736" t="s">
        <v>2872</v>
      </c>
      <c r="J168" s="735" t="s">
        <v>1396</v>
      </c>
      <c r="K168" s="736" t="s">
        <v>58</v>
      </c>
      <c r="L168" s="736">
        <v>4</v>
      </c>
      <c r="M168" s="736" t="s">
        <v>59</v>
      </c>
      <c r="N168" s="1237">
        <v>32000</v>
      </c>
      <c r="O168" s="735"/>
    </row>
    <row r="169" spans="1:15" s="600" customFormat="1" ht="14.25" customHeight="1">
      <c r="A169" s="941">
        <v>164</v>
      </c>
      <c r="B169" s="734">
        <v>44496</v>
      </c>
      <c r="C169" s="736" t="s">
        <v>55</v>
      </c>
      <c r="D169" s="736" t="s">
        <v>653</v>
      </c>
      <c r="E169" s="736"/>
      <c r="F169" s="735"/>
      <c r="G169" s="736"/>
      <c r="H169" s="736"/>
      <c r="I169" s="736" t="s">
        <v>2872</v>
      </c>
      <c r="J169" s="735" t="s">
        <v>1397</v>
      </c>
      <c r="K169" s="736" t="s">
        <v>58</v>
      </c>
      <c r="L169" s="736">
        <v>2</v>
      </c>
      <c r="M169" s="736" t="s">
        <v>1344</v>
      </c>
      <c r="N169" s="1237">
        <v>36400</v>
      </c>
      <c r="O169" s="735"/>
    </row>
    <row r="170" spans="1:15" s="600" customFormat="1" ht="14.25" customHeight="1">
      <c r="A170" s="941">
        <v>165</v>
      </c>
      <c r="B170" s="734">
        <v>44496</v>
      </c>
      <c r="C170" s="736" t="s">
        <v>55</v>
      </c>
      <c r="D170" s="736" t="s">
        <v>653</v>
      </c>
      <c r="E170" s="736"/>
      <c r="F170" s="735"/>
      <c r="G170" s="736"/>
      <c r="H170" s="736"/>
      <c r="I170" s="736" t="s">
        <v>2872</v>
      </c>
      <c r="J170" s="735" t="s">
        <v>1398</v>
      </c>
      <c r="K170" s="736" t="s">
        <v>58</v>
      </c>
      <c r="L170" s="736">
        <v>4</v>
      </c>
      <c r="M170" s="736" t="s">
        <v>59</v>
      </c>
      <c r="N170" s="1237">
        <v>22000</v>
      </c>
      <c r="O170" s="735"/>
    </row>
    <row r="171" spans="1:15" s="600" customFormat="1" ht="14.25" customHeight="1">
      <c r="A171" s="941">
        <v>166</v>
      </c>
      <c r="B171" s="734">
        <v>44498</v>
      </c>
      <c r="C171" s="736" t="s">
        <v>55</v>
      </c>
      <c r="D171" s="736"/>
      <c r="E171" s="736"/>
      <c r="F171" s="735"/>
      <c r="G171" s="736"/>
      <c r="H171" s="736"/>
      <c r="I171" s="736" t="s">
        <v>2867</v>
      </c>
      <c r="J171" s="735" t="s">
        <v>1399</v>
      </c>
      <c r="K171" s="736" t="s">
        <v>61</v>
      </c>
      <c r="L171" s="736">
        <v>1</v>
      </c>
      <c r="M171" s="736" t="s">
        <v>60</v>
      </c>
      <c r="N171" s="1237">
        <v>30600</v>
      </c>
      <c r="O171" s="735"/>
    </row>
    <row r="172" spans="1:15" s="600" customFormat="1" ht="14.25" customHeight="1">
      <c r="A172" s="941">
        <v>167</v>
      </c>
      <c r="B172" s="734">
        <v>44498</v>
      </c>
      <c r="C172" s="736" t="s">
        <v>55</v>
      </c>
      <c r="D172" s="736" t="s">
        <v>654</v>
      </c>
      <c r="E172" s="736"/>
      <c r="F172" s="735"/>
      <c r="G172" s="736"/>
      <c r="H172" s="736"/>
      <c r="I172" s="736" t="s">
        <v>2914</v>
      </c>
      <c r="J172" s="735" t="s">
        <v>1334</v>
      </c>
      <c r="K172" s="736" t="s">
        <v>45</v>
      </c>
      <c r="L172" s="736">
        <v>60</v>
      </c>
      <c r="M172" s="736" t="s">
        <v>64</v>
      </c>
      <c r="N172" s="1237">
        <v>300000</v>
      </c>
      <c r="O172" s="735"/>
    </row>
    <row r="173" spans="1:15" s="600" customFormat="1" ht="14.25" customHeight="1">
      <c r="A173" s="941">
        <v>168</v>
      </c>
      <c r="B173" s="734">
        <v>44499</v>
      </c>
      <c r="C173" s="736" t="s">
        <v>55</v>
      </c>
      <c r="D173" s="736" t="s">
        <v>277</v>
      </c>
      <c r="E173" s="736"/>
      <c r="F173" s="735"/>
      <c r="G173" s="736" t="s">
        <v>276</v>
      </c>
      <c r="H173" s="736"/>
      <c r="I173" s="736" t="s">
        <v>2915</v>
      </c>
      <c r="J173" s="735" t="s">
        <v>1390</v>
      </c>
      <c r="K173" s="736" t="s">
        <v>61</v>
      </c>
      <c r="L173" s="736">
        <v>1</v>
      </c>
      <c r="M173" s="736" t="s">
        <v>65</v>
      </c>
      <c r="N173" s="1237">
        <v>16000</v>
      </c>
      <c r="O173" s="735"/>
    </row>
    <row r="174" spans="1:15" s="600" customFormat="1" ht="14.25" customHeight="1">
      <c r="A174" s="941">
        <v>169</v>
      </c>
      <c r="B174" s="734">
        <v>44501</v>
      </c>
      <c r="C174" s="736" t="s">
        <v>55</v>
      </c>
      <c r="D174" s="736"/>
      <c r="E174" s="736"/>
      <c r="F174" s="735"/>
      <c r="G174" s="736"/>
      <c r="H174" s="736"/>
      <c r="I174" s="736" t="s">
        <v>2867</v>
      </c>
      <c r="J174" s="735" t="s">
        <v>1334</v>
      </c>
      <c r="K174" s="736" t="s">
        <v>61</v>
      </c>
      <c r="L174" s="736">
        <v>1</v>
      </c>
      <c r="M174" s="736" t="s">
        <v>60</v>
      </c>
      <c r="N174" s="1237">
        <v>26000</v>
      </c>
      <c r="O174" s="735"/>
    </row>
    <row r="175" spans="1:15" s="600" customFormat="1" ht="14.25" customHeight="1">
      <c r="A175" s="941">
        <v>170</v>
      </c>
      <c r="B175" s="734">
        <v>44501</v>
      </c>
      <c r="C175" s="736" t="s">
        <v>55</v>
      </c>
      <c r="D175" s="736"/>
      <c r="E175" s="736"/>
      <c r="F175" s="735"/>
      <c r="G175" s="736"/>
      <c r="H175" s="736"/>
      <c r="I175" s="736" t="s">
        <v>2868</v>
      </c>
      <c r="J175" s="735" t="s">
        <v>1291</v>
      </c>
      <c r="K175" s="736" t="s">
        <v>45</v>
      </c>
      <c r="L175" s="736">
        <v>1</v>
      </c>
      <c r="M175" s="736" t="s">
        <v>60</v>
      </c>
      <c r="N175" s="1237">
        <v>50000</v>
      </c>
      <c r="O175" s="735"/>
    </row>
    <row r="176" spans="1:15" s="600" customFormat="1" ht="14.25" customHeight="1">
      <c r="A176" s="941">
        <v>171</v>
      </c>
      <c r="B176" s="734">
        <v>44501</v>
      </c>
      <c r="C176" s="736" t="s">
        <v>55</v>
      </c>
      <c r="D176" s="736" t="s">
        <v>278</v>
      </c>
      <c r="E176" s="736" t="s">
        <v>825</v>
      </c>
      <c r="F176" s="735"/>
      <c r="G176" s="736" t="s">
        <v>276</v>
      </c>
      <c r="H176" s="736" t="s">
        <v>276</v>
      </c>
      <c r="I176" s="736" t="s">
        <v>2862</v>
      </c>
      <c r="J176" s="735" t="s">
        <v>1400</v>
      </c>
      <c r="K176" s="736" t="s">
        <v>113</v>
      </c>
      <c r="L176" s="736">
        <v>34</v>
      </c>
      <c r="M176" s="736" t="s">
        <v>64</v>
      </c>
      <c r="N176" s="1237">
        <v>1700000</v>
      </c>
      <c r="O176" s="735"/>
    </row>
    <row r="177" spans="1:16" s="600" customFormat="1" ht="14.25" customHeight="1">
      <c r="A177" s="941">
        <v>172</v>
      </c>
      <c r="B177" s="734">
        <v>44502</v>
      </c>
      <c r="C177" s="736" t="s">
        <v>55</v>
      </c>
      <c r="D177" s="736" t="s">
        <v>277</v>
      </c>
      <c r="E177" s="736"/>
      <c r="F177" s="735"/>
      <c r="G177" s="736" t="s">
        <v>276</v>
      </c>
      <c r="H177" s="736"/>
      <c r="I177" s="736" t="s">
        <v>2916</v>
      </c>
      <c r="J177" s="735" t="s">
        <v>1390</v>
      </c>
      <c r="K177" s="736" t="s">
        <v>61</v>
      </c>
      <c r="L177" s="736">
        <v>1</v>
      </c>
      <c r="M177" s="736" t="s">
        <v>65</v>
      </c>
      <c r="N177" s="1237">
        <v>16000</v>
      </c>
      <c r="O177" s="735"/>
    </row>
    <row r="178" spans="1:16" s="600" customFormat="1" ht="14.25" customHeight="1">
      <c r="A178" s="941">
        <v>173</v>
      </c>
      <c r="B178" s="734">
        <v>44503</v>
      </c>
      <c r="C178" s="736" t="s">
        <v>55</v>
      </c>
      <c r="D178" s="736" t="s">
        <v>653</v>
      </c>
      <c r="E178" s="736"/>
      <c r="F178" s="735"/>
      <c r="G178" s="736"/>
      <c r="H178" s="736"/>
      <c r="I178" s="736" t="s">
        <v>2872</v>
      </c>
      <c r="J178" s="735" t="s">
        <v>1401</v>
      </c>
      <c r="K178" s="736" t="s">
        <v>58</v>
      </c>
      <c r="L178" s="736">
        <v>4</v>
      </c>
      <c r="M178" s="736" t="s">
        <v>64</v>
      </c>
      <c r="N178" s="1237">
        <v>8000</v>
      </c>
      <c r="O178" s="735"/>
    </row>
    <row r="179" spans="1:16" s="600" customFormat="1" ht="14.25" customHeight="1">
      <c r="A179" s="941">
        <v>174</v>
      </c>
      <c r="B179" s="734">
        <v>44503</v>
      </c>
      <c r="C179" s="736" t="s">
        <v>55</v>
      </c>
      <c r="D179" s="736" t="s">
        <v>653</v>
      </c>
      <c r="E179" s="736"/>
      <c r="F179" s="735"/>
      <c r="G179" s="736"/>
      <c r="H179" s="736"/>
      <c r="I179" s="736" t="s">
        <v>2872</v>
      </c>
      <c r="J179" s="735" t="s">
        <v>1393</v>
      </c>
      <c r="K179" s="736" t="s">
        <v>58</v>
      </c>
      <c r="L179" s="736">
        <v>4</v>
      </c>
      <c r="M179" s="736" t="s">
        <v>59</v>
      </c>
      <c r="N179" s="1237">
        <v>32000</v>
      </c>
      <c r="O179" s="735"/>
    </row>
    <row r="180" spans="1:16" s="600" customFormat="1" ht="14.25" customHeight="1">
      <c r="A180" s="941">
        <v>175</v>
      </c>
      <c r="B180" s="734">
        <v>44503</v>
      </c>
      <c r="C180" s="736" t="s">
        <v>55</v>
      </c>
      <c r="D180" s="736" t="s">
        <v>653</v>
      </c>
      <c r="E180" s="736"/>
      <c r="F180" s="735"/>
      <c r="G180" s="736"/>
      <c r="H180" s="736"/>
      <c r="I180" s="736" t="s">
        <v>2872</v>
      </c>
      <c r="J180" s="735" t="s">
        <v>1397</v>
      </c>
      <c r="K180" s="736" t="s">
        <v>58</v>
      </c>
      <c r="L180" s="736">
        <v>7</v>
      </c>
      <c r="M180" s="736" t="s">
        <v>1344</v>
      </c>
      <c r="N180" s="1237">
        <v>17500</v>
      </c>
      <c r="O180" s="735"/>
    </row>
    <row r="181" spans="1:16" s="600" customFormat="1" ht="14.25" customHeight="1">
      <c r="A181" s="941">
        <v>176</v>
      </c>
      <c r="B181" s="734">
        <v>44503</v>
      </c>
      <c r="C181" s="736" t="s">
        <v>55</v>
      </c>
      <c r="D181" s="736" t="s">
        <v>653</v>
      </c>
      <c r="E181" s="736"/>
      <c r="F181" s="735"/>
      <c r="G181" s="736"/>
      <c r="H181" s="736"/>
      <c r="I181" s="736" t="s">
        <v>2872</v>
      </c>
      <c r="J181" s="735" t="s">
        <v>1394</v>
      </c>
      <c r="K181" s="736" t="s">
        <v>58</v>
      </c>
      <c r="L181" s="736">
        <v>2</v>
      </c>
      <c r="M181" s="736" t="s">
        <v>1344</v>
      </c>
      <c r="N181" s="1237">
        <v>36400</v>
      </c>
      <c r="O181" s="735"/>
    </row>
    <row r="182" spans="1:16" s="600" customFormat="1" ht="14.25" customHeight="1">
      <c r="A182" s="941">
        <v>177</v>
      </c>
      <c r="B182" s="734">
        <v>44503</v>
      </c>
      <c r="C182" s="736" t="s">
        <v>55</v>
      </c>
      <c r="D182" s="736" t="s">
        <v>653</v>
      </c>
      <c r="E182" s="736"/>
      <c r="F182" s="735"/>
      <c r="G182" s="736"/>
      <c r="H182" s="736"/>
      <c r="I182" s="736" t="s">
        <v>2872</v>
      </c>
      <c r="J182" s="735" t="s">
        <v>1402</v>
      </c>
      <c r="K182" s="736" t="s">
        <v>58</v>
      </c>
      <c r="L182" s="736">
        <v>2</v>
      </c>
      <c r="M182" s="736" t="s">
        <v>59</v>
      </c>
      <c r="N182" s="1237">
        <v>50000</v>
      </c>
      <c r="O182" s="735"/>
    </row>
    <row r="183" spans="1:16" s="600" customFormat="1" ht="14.25" customHeight="1">
      <c r="A183" s="941">
        <v>178</v>
      </c>
      <c r="B183" s="734">
        <v>44503</v>
      </c>
      <c r="C183" s="736" t="s">
        <v>55</v>
      </c>
      <c r="D183" s="736" t="s">
        <v>653</v>
      </c>
      <c r="E183" s="736"/>
      <c r="F183" s="735"/>
      <c r="G183" s="736"/>
      <c r="H183" s="736"/>
      <c r="I183" s="736" t="s">
        <v>2872</v>
      </c>
      <c r="J183" s="735" t="s">
        <v>1403</v>
      </c>
      <c r="K183" s="736" t="s">
        <v>58</v>
      </c>
      <c r="L183" s="736">
        <v>2</v>
      </c>
      <c r="M183" s="736" t="s">
        <v>59</v>
      </c>
      <c r="N183" s="1237">
        <v>30000</v>
      </c>
      <c r="O183" s="735"/>
    </row>
    <row r="184" spans="1:16" s="600" customFormat="1" ht="14.25" customHeight="1">
      <c r="A184" s="941">
        <v>179</v>
      </c>
      <c r="B184" s="734">
        <v>44509</v>
      </c>
      <c r="C184" s="736" t="s">
        <v>55</v>
      </c>
      <c r="D184" s="736" t="s">
        <v>653</v>
      </c>
      <c r="E184" s="736"/>
      <c r="F184" s="735"/>
      <c r="G184" s="736"/>
      <c r="H184" s="736"/>
      <c r="I184" s="736" t="s">
        <v>2872</v>
      </c>
      <c r="J184" s="735" t="s">
        <v>1403</v>
      </c>
      <c r="K184" s="736" t="s">
        <v>58</v>
      </c>
      <c r="L184" s="736">
        <v>3</v>
      </c>
      <c r="M184" s="736" t="s">
        <v>59</v>
      </c>
      <c r="N184" s="1237">
        <v>45000</v>
      </c>
      <c r="O184" s="735"/>
    </row>
    <row r="185" spans="1:16">
      <c r="A185" s="941">
        <v>180</v>
      </c>
      <c r="B185" s="734">
        <v>44509</v>
      </c>
      <c r="C185" s="736" t="s">
        <v>55</v>
      </c>
      <c r="D185" s="736" t="s">
        <v>653</v>
      </c>
      <c r="E185" s="736"/>
      <c r="F185" s="735"/>
      <c r="G185" s="736"/>
      <c r="H185" s="736"/>
      <c r="I185" s="736" t="s">
        <v>2872</v>
      </c>
      <c r="J185" s="735" t="s">
        <v>1402</v>
      </c>
      <c r="K185" s="736" t="s">
        <v>58</v>
      </c>
      <c r="L185" s="736">
        <v>2</v>
      </c>
      <c r="M185" s="736" t="s">
        <v>59</v>
      </c>
      <c r="N185" s="1237">
        <v>40000</v>
      </c>
      <c r="O185" s="739"/>
      <c r="P185"/>
    </row>
    <row r="186" spans="1:16">
      <c r="A186" s="941">
        <v>181</v>
      </c>
      <c r="B186" s="734">
        <v>44509</v>
      </c>
      <c r="C186" s="736" t="s">
        <v>55</v>
      </c>
      <c r="D186" s="736" t="s">
        <v>653</v>
      </c>
      <c r="E186" s="736"/>
      <c r="F186" s="735"/>
      <c r="G186" s="736"/>
      <c r="H186" s="736"/>
      <c r="I186" s="736" t="s">
        <v>2872</v>
      </c>
      <c r="J186" s="735" t="s">
        <v>1394</v>
      </c>
      <c r="K186" s="736" t="s">
        <v>58</v>
      </c>
      <c r="L186" s="736">
        <v>1</v>
      </c>
      <c r="M186" s="736" t="s">
        <v>59</v>
      </c>
      <c r="N186" s="1237">
        <v>11000</v>
      </c>
      <c r="O186" s="739"/>
      <c r="P186"/>
    </row>
    <row r="187" spans="1:16">
      <c r="A187" s="941">
        <v>182</v>
      </c>
      <c r="B187" s="734">
        <v>44509</v>
      </c>
      <c r="C187" s="736" t="s">
        <v>55</v>
      </c>
      <c r="D187" s="736" t="s">
        <v>653</v>
      </c>
      <c r="E187" s="736"/>
      <c r="F187" s="735"/>
      <c r="G187" s="736"/>
      <c r="H187" s="736"/>
      <c r="I187" s="736" t="s">
        <v>2872</v>
      </c>
      <c r="J187" s="735" t="s">
        <v>1404</v>
      </c>
      <c r="K187" s="736" t="s">
        <v>58</v>
      </c>
      <c r="L187" s="736">
        <v>8</v>
      </c>
      <c r="M187" s="736" t="s">
        <v>59</v>
      </c>
      <c r="N187" s="1237">
        <v>60000</v>
      </c>
      <c r="O187" s="739"/>
      <c r="P187"/>
    </row>
    <row r="188" spans="1:16">
      <c r="A188" s="941">
        <v>183</v>
      </c>
      <c r="B188" s="734">
        <v>44509</v>
      </c>
      <c r="C188" s="736" t="s">
        <v>55</v>
      </c>
      <c r="D188" s="736" t="s">
        <v>653</v>
      </c>
      <c r="E188" s="736"/>
      <c r="F188" s="735"/>
      <c r="G188" s="736"/>
      <c r="H188" s="736"/>
      <c r="I188" s="736" t="s">
        <v>2872</v>
      </c>
      <c r="J188" s="735" t="s">
        <v>1405</v>
      </c>
      <c r="K188" s="736" t="s">
        <v>58</v>
      </c>
      <c r="L188" s="736">
        <v>10</v>
      </c>
      <c r="M188" s="736" t="s">
        <v>59</v>
      </c>
      <c r="N188" s="1237">
        <v>40000</v>
      </c>
      <c r="O188" s="735"/>
      <c r="P188"/>
    </row>
    <row r="189" spans="1:16">
      <c r="A189" s="941">
        <v>184</v>
      </c>
      <c r="B189" s="734">
        <v>44511</v>
      </c>
      <c r="C189" s="736" t="s">
        <v>55</v>
      </c>
      <c r="D189" s="736" t="s">
        <v>655</v>
      </c>
      <c r="E189" s="736"/>
      <c r="F189" s="735"/>
      <c r="G189" s="736" t="s">
        <v>276</v>
      </c>
      <c r="H189" s="736"/>
      <c r="I189" s="736" t="s">
        <v>2907</v>
      </c>
      <c r="J189" s="735" t="s">
        <v>1406</v>
      </c>
      <c r="K189" s="736" t="s">
        <v>58</v>
      </c>
      <c r="L189" s="736">
        <v>1</v>
      </c>
      <c r="M189" s="736" t="s">
        <v>65</v>
      </c>
      <c r="N189" s="1237">
        <v>33900</v>
      </c>
      <c r="O189" s="735"/>
      <c r="P189"/>
    </row>
    <row r="190" spans="1:16">
      <c r="A190" s="941">
        <v>185</v>
      </c>
      <c r="B190" s="1239">
        <v>44512</v>
      </c>
      <c r="C190" s="941" t="s">
        <v>55</v>
      </c>
      <c r="D190" s="941" t="s">
        <v>278</v>
      </c>
      <c r="E190" s="941" t="s">
        <v>825</v>
      </c>
      <c r="F190" s="941"/>
      <c r="G190" s="941" t="s">
        <v>276</v>
      </c>
      <c r="H190" s="941" t="s">
        <v>276</v>
      </c>
      <c r="I190" s="941" t="s">
        <v>2862</v>
      </c>
      <c r="J190" s="1240" t="s">
        <v>1407</v>
      </c>
      <c r="K190" s="941" t="s">
        <v>113</v>
      </c>
      <c r="L190" s="1241">
        <v>120</v>
      </c>
      <c r="M190" s="941" t="s">
        <v>64</v>
      </c>
      <c r="N190" s="1242">
        <v>7240800</v>
      </c>
      <c r="O190" s="735"/>
      <c r="P190"/>
    </row>
    <row r="191" spans="1:16">
      <c r="A191" s="941">
        <v>186</v>
      </c>
      <c r="B191" s="734">
        <v>44516</v>
      </c>
      <c r="C191" s="736" t="s">
        <v>55</v>
      </c>
      <c r="D191" s="736" t="s">
        <v>277</v>
      </c>
      <c r="E191" s="736"/>
      <c r="F191" s="735"/>
      <c r="G191" s="736" t="s">
        <v>276</v>
      </c>
      <c r="H191" s="736"/>
      <c r="I191" s="736" t="s">
        <v>2785</v>
      </c>
      <c r="J191" s="735" t="s">
        <v>1408</v>
      </c>
      <c r="K191" s="736" t="s">
        <v>61</v>
      </c>
      <c r="L191" s="736">
        <v>2</v>
      </c>
      <c r="M191" s="736" t="s">
        <v>62</v>
      </c>
      <c r="N191" s="1243">
        <v>40000</v>
      </c>
      <c r="O191" s="735"/>
      <c r="P191"/>
    </row>
    <row r="192" spans="1:16">
      <c r="A192" s="941">
        <v>187</v>
      </c>
      <c r="B192" s="734">
        <v>44516</v>
      </c>
      <c r="C192" s="736" t="s">
        <v>55</v>
      </c>
      <c r="D192" s="736" t="s">
        <v>277</v>
      </c>
      <c r="E192" s="736"/>
      <c r="F192" s="735"/>
      <c r="G192" s="736" t="s">
        <v>276</v>
      </c>
      <c r="H192" s="736"/>
      <c r="I192" s="736" t="s">
        <v>2917</v>
      </c>
      <c r="J192" s="735" t="s">
        <v>1409</v>
      </c>
      <c r="K192" s="736" t="s">
        <v>61</v>
      </c>
      <c r="L192" s="736">
        <v>1</v>
      </c>
      <c r="M192" s="736" t="s">
        <v>65</v>
      </c>
      <c r="N192" s="1243">
        <v>21900</v>
      </c>
      <c r="O192" s="735"/>
      <c r="P192"/>
    </row>
    <row r="193" spans="1:16">
      <c r="A193" s="941">
        <v>188</v>
      </c>
      <c r="B193" s="734">
        <v>44516</v>
      </c>
      <c r="C193" s="736" t="s">
        <v>55</v>
      </c>
      <c r="D193" s="736" t="s">
        <v>655</v>
      </c>
      <c r="E193" s="736"/>
      <c r="F193" s="735"/>
      <c r="G193" s="736" t="s">
        <v>276</v>
      </c>
      <c r="H193" s="736"/>
      <c r="I193" s="736" t="s">
        <v>2918</v>
      </c>
      <c r="J193" s="735" t="s">
        <v>1411</v>
      </c>
      <c r="K193" s="736" t="s">
        <v>58</v>
      </c>
      <c r="L193" s="736">
        <v>4</v>
      </c>
      <c r="M193" s="736" t="s">
        <v>65</v>
      </c>
      <c r="N193" s="1243">
        <v>280000</v>
      </c>
      <c r="O193" s="735"/>
      <c r="P193"/>
    </row>
    <row r="194" spans="1:16">
      <c r="A194" s="941">
        <v>189</v>
      </c>
      <c r="B194" s="734">
        <v>44516</v>
      </c>
      <c r="C194" s="736" t="s">
        <v>55</v>
      </c>
      <c r="D194" s="736" t="s">
        <v>655</v>
      </c>
      <c r="E194" s="736"/>
      <c r="F194" s="735"/>
      <c r="G194" s="736" t="s">
        <v>276</v>
      </c>
      <c r="H194" s="736"/>
      <c r="I194" s="736" t="s">
        <v>2918</v>
      </c>
      <c r="J194" s="735" t="s">
        <v>1412</v>
      </c>
      <c r="K194" s="736" t="s">
        <v>58</v>
      </c>
      <c r="L194" s="736">
        <v>2</v>
      </c>
      <c r="M194" s="736" t="s">
        <v>65</v>
      </c>
      <c r="N194" s="1243">
        <v>67800</v>
      </c>
      <c r="O194" s="735"/>
      <c r="P194"/>
    </row>
    <row r="195" spans="1:16">
      <c r="A195" s="941">
        <v>190</v>
      </c>
      <c r="B195" s="734">
        <v>44516</v>
      </c>
      <c r="C195" s="736" t="s">
        <v>55</v>
      </c>
      <c r="D195" s="736" t="s">
        <v>655</v>
      </c>
      <c r="E195" s="736"/>
      <c r="F195" s="735"/>
      <c r="G195" s="736" t="s">
        <v>276</v>
      </c>
      <c r="H195" s="736"/>
      <c r="I195" s="736" t="s">
        <v>2918</v>
      </c>
      <c r="J195" s="735" t="s">
        <v>1413</v>
      </c>
      <c r="K195" s="736" t="s">
        <v>56</v>
      </c>
      <c r="L195" s="736">
        <v>4</v>
      </c>
      <c r="M195" s="736" t="s">
        <v>57</v>
      </c>
      <c r="N195" s="1243">
        <v>300000</v>
      </c>
      <c r="O195" s="735"/>
      <c r="P195"/>
    </row>
    <row r="196" spans="1:16">
      <c r="A196" s="941">
        <v>191</v>
      </c>
      <c r="B196" s="734">
        <v>44517</v>
      </c>
      <c r="C196" s="736" t="s">
        <v>55</v>
      </c>
      <c r="D196" s="736"/>
      <c r="E196" s="736"/>
      <c r="F196" s="735"/>
      <c r="G196" s="736"/>
      <c r="H196" s="736"/>
      <c r="I196" s="736" t="s">
        <v>2867</v>
      </c>
      <c r="J196" s="735" t="s">
        <v>1334</v>
      </c>
      <c r="K196" s="736" t="s">
        <v>61</v>
      </c>
      <c r="L196" s="736">
        <v>1</v>
      </c>
      <c r="M196" s="736" t="s">
        <v>60</v>
      </c>
      <c r="N196" s="1243">
        <v>30800</v>
      </c>
      <c r="O196" s="735"/>
      <c r="P196"/>
    </row>
    <row r="197" spans="1:16">
      <c r="A197" s="941">
        <v>192</v>
      </c>
      <c r="B197" s="734">
        <v>44517</v>
      </c>
      <c r="C197" s="736" t="s">
        <v>55</v>
      </c>
      <c r="D197" s="736" t="s">
        <v>277</v>
      </c>
      <c r="E197" s="736"/>
      <c r="F197" s="735"/>
      <c r="G197" s="736" t="s">
        <v>276</v>
      </c>
      <c r="H197" s="736"/>
      <c r="I197" s="736" t="s">
        <v>2785</v>
      </c>
      <c r="J197" s="735" t="s">
        <v>1414</v>
      </c>
      <c r="K197" s="736" t="s">
        <v>58</v>
      </c>
      <c r="L197" s="736">
        <v>8</v>
      </c>
      <c r="M197" s="736" t="s">
        <v>64</v>
      </c>
      <c r="N197" s="1243">
        <v>16000</v>
      </c>
      <c r="O197" s="735"/>
      <c r="P197"/>
    </row>
    <row r="198" spans="1:16">
      <c r="A198" s="941">
        <v>193</v>
      </c>
      <c r="B198" s="734">
        <v>44517</v>
      </c>
      <c r="C198" s="736" t="s">
        <v>55</v>
      </c>
      <c r="D198" s="736" t="s">
        <v>277</v>
      </c>
      <c r="E198" s="736"/>
      <c r="F198" s="735"/>
      <c r="G198" s="736" t="s">
        <v>276</v>
      </c>
      <c r="H198" s="736"/>
      <c r="I198" s="736" t="s">
        <v>2785</v>
      </c>
      <c r="J198" s="735" t="s">
        <v>1402</v>
      </c>
      <c r="K198" s="736" t="s">
        <v>58</v>
      </c>
      <c r="L198" s="736">
        <v>3</v>
      </c>
      <c r="M198" s="736" t="s">
        <v>62</v>
      </c>
      <c r="N198" s="1243">
        <v>84000</v>
      </c>
      <c r="O198" s="735"/>
      <c r="P198"/>
    </row>
    <row r="199" spans="1:16">
      <c r="A199" s="941">
        <v>194</v>
      </c>
      <c r="B199" s="734">
        <v>44517</v>
      </c>
      <c r="C199" s="736" t="s">
        <v>55</v>
      </c>
      <c r="D199" s="736" t="s">
        <v>277</v>
      </c>
      <c r="E199" s="736"/>
      <c r="F199" s="735"/>
      <c r="G199" s="736" t="s">
        <v>276</v>
      </c>
      <c r="H199" s="736"/>
      <c r="I199" s="736" t="s">
        <v>2785</v>
      </c>
      <c r="J199" s="735" t="s">
        <v>1415</v>
      </c>
      <c r="K199" s="736" t="s">
        <v>58</v>
      </c>
      <c r="L199" s="736">
        <v>2</v>
      </c>
      <c r="M199" s="736" t="s">
        <v>59</v>
      </c>
      <c r="N199" s="1243">
        <v>15900</v>
      </c>
      <c r="O199" s="735"/>
      <c r="P199"/>
    </row>
    <row r="200" spans="1:16">
      <c r="A200" s="941">
        <v>195</v>
      </c>
      <c r="B200" s="734">
        <v>44517</v>
      </c>
      <c r="C200" s="736" t="s">
        <v>55</v>
      </c>
      <c r="D200" s="736" t="s">
        <v>653</v>
      </c>
      <c r="E200" s="736"/>
      <c r="F200" s="735"/>
      <c r="G200" s="736"/>
      <c r="H200" s="736"/>
      <c r="I200" s="736" t="s">
        <v>2872</v>
      </c>
      <c r="J200" s="735" t="s">
        <v>1416</v>
      </c>
      <c r="K200" s="736" t="s">
        <v>58</v>
      </c>
      <c r="L200" s="736">
        <v>2</v>
      </c>
      <c r="M200" s="736" t="s">
        <v>59</v>
      </c>
      <c r="N200" s="1243">
        <v>40000</v>
      </c>
      <c r="O200" s="735"/>
      <c r="P200"/>
    </row>
    <row r="201" spans="1:16">
      <c r="A201" s="941">
        <v>196</v>
      </c>
      <c r="B201" s="734">
        <v>44517</v>
      </c>
      <c r="C201" s="736" t="s">
        <v>55</v>
      </c>
      <c r="D201" s="736" t="s">
        <v>653</v>
      </c>
      <c r="E201" s="736"/>
      <c r="F201" s="735"/>
      <c r="G201" s="736"/>
      <c r="H201" s="736"/>
      <c r="I201" s="736" t="s">
        <v>2872</v>
      </c>
      <c r="J201" s="735" t="s">
        <v>1405</v>
      </c>
      <c r="K201" s="736" t="s">
        <v>58</v>
      </c>
      <c r="L201" s="736">
        <v>9</v>
      </c>
      <c r="M201" s="736" t="s">
        <v>64</v>
      </c>
      <c r="N201" s="1243">
        <v>13500</v>
      </c>
      <c r="O201" s="735"/>
      <c r="P201"/>
    </row>
    <row r="202" spans="1:16">
      <c r="A202" s="941">
        <v>197</v>
      </c>
      <c r="B202" s="734">
        <v>44517</v>
      </c>
      <c r="C202" s="736" t="s">
        <v>55</v>
      </c>
      <c r="D202" s="736" t="s">
        <v>653</v>
      </c>
      <c r="E202" s="736"/>
      <c r="F202" s="735"/>
      <c r="G202" s="736"/>
      <c r="H202" s="736"/>
      <c r="I202" s="736" t="s">
        <v>2872</v>
      </c>
      <c r="J202" s="735" t="s">
        <v>1379</v>
      </c>
      <c r="K202" s="736" t="s">
        <v>58</v>
      </c>
      <c r="L202" s="736">
        <v>2</v>
      </c>
      <c r="M202" s="736" t="s">
        <v>1344</v>
      </c>
      <c r="N202" s="1243">
        <v>8000</v>
      </c>
      <c r="O202" s="735"/>
      <c r="P202"/>
    </row>
    <row r="203" spans="1:16">
      <c r="A203" s="941">
        <v>198</v>
      </c>
      <c r="B203" s="734">
        <v>44517</v>
      </c>
      <c r="C203" s="736" t="s">
        <v>55</v>
      </c>
      <c r="D203" s="736" t="s">
        <v>653</v>
      </c>
      <c r="E203" s="736"/>
      <c r="F203" s="735"/>
      <c r="G203" s="736"/>
      <c r="H203" s="736"/>
      <c r="I203" s="736" t="s">
        <v>2872</v>
      </c>
      <c r="J203" s="735" t="s">
        <v>1397</v>
      </c>
      <c r="K203" s="736" t="s">
        <v>58</v>
      </c>
      <c r="L203" s="736">
        <v>6</v>
      </c>
      <c r="M203" s="736" t="s">
        <v>64</v>
      </c>
      <c r="N203" s="1243">
        <v>12000</v>
      </c>
      <c r="O203" s="735"/>
      <c r="P203"/>
    </row>
    <row r="204" spans="1:16">
      <c r="A204" s="941">
        <v>199</v>
      </c>
      <c r="B204" s="734">
        <v>44517</v>
      </c>
      <c r="C204" s="736" t="s">
        <v>55</v>
      </c>
      <c r="D204" s="736" t="s">
        <v>653</v>
      </c>
      <c r="E204" s="736"/>
      <c r="F204" s="735"/>
      <c r="G204" s="736"/>
      <c r="H204" s="736"/>
      <c r="I204" s="736" t="s">
        <v>2872</v>
      </c>
      <c r="J204" s="735" t="s">
        <v>1401</v>
      </c>
      <c r="K204" s="736" t="s">
        <v>58</v>
      </c>
      <c r="L204" s="736">
        <v>3</v>
      </c>
      <c r="M204" s="736" t="s">
        <v>59</v>
      </c>
      <c r="N204" s="1243">
        <v>18000</v>
      </c>
      <c r="O204" s="735"/>
      <c r="P204"/>
    </row>
    <row r="205" spans="1:16">
      <c r="A205" s="941">
        <v>200</v>
      </c>
      <c r="B205" s="734">
        <v>44517</v>
      </c>
      <c r="C205" s="736" t="s">
        <v>55</v>
      </c>
      <c r="D205" s="736" t="s">
        <v>653</v>
      </c>
      <c r="E205" s="736"/>
      <c r="F205" s="735"/>
      <c r="G205" s="736"/>
      <c r="H205" s="736"/>
      <c r="I205" s="736" t="s">
        <v>2872</v>
      </c>
      <c r="J205" s="735" t="s">
        <v>1417</v>
      </c>
      <c r="K205" s="736" t="s">
        <v>58</v>
      </c>
      <c r="L205" s="736">
        <v>1</v>
      </c>
      <c r="M205" s="736" t="s">
        <v>1344</v>
      </c>
      <c r="N205" s="1243">
        <v>2500</v>
      </c>
      <c r="O205" s="735"/>
      <c r="P205"/>
    </row>
    <row r="206" spans="1:16">
      <c r="A206" s="941">
        <v>201</v>
      </c>
      <c r="B206" s="734">
        <v>44517</v>
      </c>
      <c r="C206" s="736" t="s">
        <v>55</v>
      </c>
      <c r="D206" s="736" t="s">
        <v>278</v>
      </c>
      <c r="E206" s="736" t="s">
        <v>825</v>
      </c>
      <c r="F206" s="735"/>
      <c r="G206" s="736" t="s">
        <v>656</v>
      </c>
      <c r="H206" s="736" t="s">
        <v>656</v>
      </c>
      <c r="I206" s="736" t="s">
        <v>2920</v>
      </c>
      <c r="J206" s="735" t="s">
        <v>1418</v>
      </c>
      <c r="K206" s="736" t="s">
        <v>58</v>
      </c>
      <c r="L206" s="736">
        <v>1</v>
      </c>
      <c r="M206" s="736" t="s">
        <v>65</v>
      </c>
      <c r="N206" s="1243">
        <v>75000</v>
      </c>
      <c r="O206" s="735"/>
      <c r="P206"/>
    </row>
    <row r="207" spans="1:16">
      <c r="A207" s="941">
        <v>202</v>
      </c>
      <c r="B207" s="734">
        <v>44519</v>
      </c>
      <c r="C207" s="736" t="s">
        <v>55</v>
      </c>
      <c r="D207" s="736" t="s">
        <v>655</v>
      </c>
      <c r="E207" s="736"/>
      <c r="F207" s="735"/>
      <c r="G207" s="736" t="s">
        <v>276</v>
      </c>
      <c r="H207" s="736"/>
      <c r="I207" s="736" t="s">
        <v>2921</v>
      </c>
      <c r="J207" s="735" t="s">
        <v>1419</v>
      </c>
      <c r="K207" s="736" t="s">
        <v>58</v>
      </c>
      <c r="L207" s="736">
        <v>160</v>
      </c>
      <c r="M207" s="736" t="s">
        <v>64</v>
      </c>
      <c r="N207" s="1243">
        <v>4000000</v>
      </c>
      <c r="O207" s="735"/>
      <c r="P207"/>
    </row>
    <row r="208" spans="1:16">
      <c r="A208" s="941">
        <v>203</v>
      </c>
      <c r="B208" s="734">
        <v>44520</v>
      </c>
      <c r="C208" s="736" t="s">
        <v>55</v>
      </c>
      <c r="D208" s="736" t="s">
        <v>654</v>
      </c>
      <c r="E208" s="736"/>
      <c r="F208" s="735"/>
      <c r="G208" s="736" t="s">
        <v>276</v>
      </c>
      <c r="H208" s="736" t="s">
        <v>276</v>
      </c>
      <c r="I208" s="736" t="s">
        <v>2870</v>
      </c>
      <c r="J208" s="735" t="s">
        <v>1373</v>
      </c>
      <c r="K208" s="736" t="s">
        <v>113</v>
      </c>
      <c r="L208" s="736">
        <v>5</v>
      </c>
      <c r="M208" s="736" t="s">
        <v>60</v>
      </c>
      <c r="N208" s="1243">
        <v>2005000</v>
      </c>
      <c r="O208" s="735"/>
      <c r="P208"/>
    </row>
    <row r="209" spans="1:16">
      <c r="A209" s="941">
        <v>204</v>
      </c>
      <c r="B209" s="734">
        <v>44523</v>
      </c>
      <c r="C209" s="736" t="s">
        <v>55</v>
      </c>
      <c r="D209" s="736" t="s">
        <v>277</v>
      </c>
      <c r="E209" s="736"/>
      <c r="F209" s="735"/>
      <c r="G209" s="736" t="s">
        <v>276</v>
      </c>
      <c r="H209" s="736"/>
      <c r="I209" s="736" t="s">
        <v>2922</v>
      </c>
      <c r="J209" s="735" t="s">
        <v>1420</v>
      </c>
      <c r="K209" s="736" t="s">
        <v>61</v>
      </c>
      <c r="L209" s="736">
        <v>2</v>
      </c>
      <c r="M209" s="736" t="s">
        <v>65</v>
      </c>
      <c r="N209" s="1243">
        <v>27000</v>
      </c>
      <c r="O209" s="735"/>
      <c r="P209"/>
    </row>
    <row r="210" spans="1:16">
      <c r="A210" s="941">
        <v>205</v>
      </c>
      <c r="B210" s="734">
        <v>44523</v>
      </c>
      <c r="C210" s="736" t="s">
        <v>55</v>
      </c>
      <c r="D210" s="736" t="s">
        <v>653</v>
      </c>
      <c r="E210" s="736"/>
      <c r="F210" s="735"/>
      <c r="G210" s="736"/>
      <c r="H210" s="736"/>
      <c r="I210" s="736" t="s">
        <v>2872</v>
      </c>
      <c r="J210" s="735" t="s">
        <v>1421</v>
      </c>
      <c r="K210" s="736" t="s">
        <v>58</v>
      </c>
      <c r="L210" s="736">
        <v>1</v>
      </c>
      <c r="M210" s="736" t="s">
        <v>1422</v>
      </c>
      <c r="N210" s="1243">
        <v>28000</v>
      </c>
      <c r="O210" s="735"/>
      <c r="P210"/>
    </row>
    <row r="211" spans="1:16">
      <c r="A211" s="941">
        <v>206</v>
      </c>
      <c r="B211" s="734">
        <v>44523</v>
      </c>
      <c r="C211" s="736" t="s">
        <v>55</v>
      </c>
      <c r="D211" s="736" t="s">
        <v>653</v>
      </c>
      <c r="E211" s="736"/>
      <c r="F211" s="735"/>
      <c r="G211" s="736"/>
      <c r="H211" s="736"/>
      <c r="I211" s="736" t="s">
        <v>2872</v>
      </c>
      <c r="J211" s="735" t="s">
        <v>1423</v>
      </c>
      <c r="K211" s="736" t="s">
        <v>58</v>
      </c>
      <c r="L211" s="736">
        <v>10</v>
      </c>
      <c r="M211" s="736" t="s">
        <v>59</v>
      </c>
      <c r="N211" s="1243">
        <v>95000</v>
      </c>
      <c r="O211" s="735"/>
      <c r="P211"/>
    </row>
    <row r="212" spans="1:16">
      <c r="A212" s="941">
        <v>207</v>
      </c>
      <c r="B212" s="734">
        <v>44523</v>
      </c>
      <c r="C212" s="736" t="s">
        <v>55</v>
      </c>
      <c r="D212" s="736" t="s">
        <v>653</v>
      </c>
      <c r="E212" s="736"/>
      <c r="F212" s="735"/>
      <c r="G212" s="736"/>
      <c r="H212" s="736"/>
      <c r="I212" s="736" t="s">
        <v>2872</v>
      </c>
      <c r="J212" s="735" t="s">
        <v>1424</v>
      </c>
      <c r="K212" s="736" t="s">
        <v>58</v>
      </c>
      <c r="L212" s="736">
        <v>5</v>
      </c>
      <c r="M212" s="736" t="s">
        <v>59</v>
      </c>
      <c r="N212" s="1243">
        <v>12500</v>
      </c>
      <c r="O212" s="735"/>
      <c r="P212"/>
    </row>
    <row r="213" spans="1:16">
      <c r="A213" s="941">
        <v>208</v>
      </c>
      <c r="B213" s="734">
        <v>44523</v>
      </c>
      <c r="C213" s="736" t="s">
        <v>55</v>
      </c>
      <c r="D213" s="736" t="s">
        <v>653</v>
      </c>
      <c r="E213" s="736"/>
      <c r="F213" s="735"/>
      <c r="G213" s="736"/>
      <c r="H213" s="736"/>
      <c r="I213" s="736" t="s">
        <v>2872</v>
      </c>
      <c r="J213" s="735" t="s">
        <v>1403</v>
      </c>
      <c r="K213" s="736" t="s">
        <v>58</v>
      </c>
      <c r="L213" s="736">
        <v>3</v>
      </c>
      <c r="M213" s="736" t="s">
        <v>59</v>
      </c>
      <c r="N213" s="1243">
        <v>30000</v>
      </c>
      <c r="O213" s="735"/>
      <c r="P213"/>
    </row>
    <row r="214" spans="1:16">
      <c r="A214" s="941">
        <v>209</v>
      </c>
      <c r="B214" s="734">
        <v>44523</v>
      </c>
      <c r="C214" s="736" t="s">
        <v>55</v>
      </c>
      <c r="D214" s="736" t="s">
        <v>653</v>
      </c>
      <c r="E214" s="736"/>
      <c r="F214" s="735"/>
      <c r="G214" s="736"/>
      <c r="H214" s="736"/>
      <c r="I214" s="736" t="s">
        <v>2872</v>
      </c>
      <c r="J214" s="735" t="s">
        <v>1379</v>
      </c>
      <c r="K214" s="736" t="s">
        <v>58</v>
      </c>
      <c r="L214" s="736">
        <v>4</v>
      </c>
      <c r="M214" s="736" t="s">
        <v>59</v>
      </c>
      <c r="N214" s="1243">
        <v>24000</v>
      </c>
      <c r="O214" s="735"/>
      <c r="P214"/>
    </row>
    <row r="215" spans="1:16">
      <c r="A215" s="941">
        <v>210</v>
      </c>
      <c r="B215" s="734">
        <v>44523</v>
      </c>
      <c r="C215" s="736" t="s">
        <v>55</v>
      </c>
      <c r="D215" s="736" t="s">
        <v>653</v>
      </c>
      <c r="E215" s="736"/>
      <c r="F215" s="735"/>
      <c r="G215" s="736"/>
      <c r="H215" s="736"/>
      <c r="I215" s="736" t="s">
        <v>2872</v>
      </c>
      <c r="J215" s="735" t="s">
        <v>1425</v>
      </c>
      <c r="K215" s="736" t="s">
        <v>58</v>
      </c>
      <c r="L215" s="736">
        <v>4</v>
      </c>
      <c r="M215" s="736" t="s">
        <v>59</v>
      </c>
      <c r="N215" s="1243">
        <v>30000</v>
      </c>
      <c r="O215" s="735"/>
      <c r="P215"/>
    </row>
    <row r="216" spans="1:16">
      <c r="A216" s="941">
        <v>211</v>
      </c>
      <c r="B216" s="734">
        <v>44523</v>
      </c>
      <c r="C216" s="736" t="s">
        <v>55</v>
      </c>
      <c r="D216" s="736" t="s">
        <v>653</v>
      </c>
      <c r="E216" s="736"/>
      <c r="F216" s="735"/>
      <c r="G216" s="736"/>
      <c r="H216" s="736"/>
      <c r="I216" s="736" t="s">
        <v>2872</v>
      </c>
      <c r="J216" s="735" t="s">
        <v>1426</v>
      </c>
      <c r="K216" s="736" t="s">
        <v>58</v>
      </c>
      <c r="L216" s="736">
        <v>6</v>
      </c>
      <c r="M216" s="736" t="s">
        <v>64</v>
      </c>
      <c r="N216" s="1243">
        <v>27000</v>
      </c>
      <c r="O216" s="735"/>
      <c r="P216"/>
    </row>
    <row r="217" spans="1:16">
      <c r="A217" s="941">
        <v>212</v>
      </c>
      <c r="B217" s="734">
        <v>44525</v>
      </c>
      <c r="C217" s="736" t="s">
        <v>55</v>
      </c>
      <c r="D217" s="736" t="s">
        <v>655</v>
      </c>
      <c r="E217" s="736"/>
      <c r="F217" s="735"/>
      <c r="G217" s="736" t="s">
        <v>276</v>
      </c>
      <c r="H217" s="736"/>
      <c r="I217" s="736" t="s">
        <v>2859</v>
      </c>
      <c r="J217" s="735" t="s">
        <v>1427</v>
      </c>
      <c r="K217" s="736" t="s">
        <v>58</v>
      </c>
      <c r="L217" s="736">
        <v>10</v>
      </c>
      <c r="M217" s="736" t="s">
        <v>65</v>
      </c>
      <c r="N217" s="1243">
        <v>750000</v>
      </c>
      <c r="O217" s="735"/>
      <c r="P217"/>
    </row>
    <row r="218" spans="1:16">
      <c r="A218" s="941">
        <v>213</v>
      </c>
      <c r="B218" s="734">
        <v>44529</v>
      </c>
      <c r="C218" s="736" t="s">
        <v>55</v>
      </c>
      <c r="D218" s="736"/>
      <c r="E218" s="736"/>
      <c r="F218" s="735"/>
      <c r="G218" s="736"/>
      <c r="H218" s="736"/>
      <c r="I218" s="736" t="s">
        <v>2867</v>
      </c>
      <c r="J218" s="735" t="s">
        <v>1428</v>
      </c>
      <c r="K218" s="736" t="s">
        <v>61</v>
      </c>
      <c r="L218" s="736">
        <v>1</v>
      </c>
      <c r="M218" s="736" t="s">
        <v>60</v>
      </c>
      <c r="N218" s="1243">
        <v>23800</v>
      </c>
      <c r="O218" s="735"/>
      <c r="P218"/>
    </row>
    <row r="219" spans="1:16">
      <c r="A219" s="941">
        <v>214</v>
      </c>
      <c r="B219" s="734">
        <v>44529</v>
      </c>
      <c r="C219" s="736" t="s">
        <v>55</v>
      </c>
      <c r="D219" s="736" t="s">
        <v>277</v>
      </c>
      <c r="E219" s="736"/>
      <c r="F219" s="735"/>
      <c r="G219" s="736" t="s">
        <v>276</v>
      </c>
      <c r="H219" s="736"/>
      <c r="I219" s="736" t="s">
        <v>2923</v>
      </c>
      <c r="J219" s="735" t="s">
        <v>1334</v>
      </c>
      <c r="K219" s="736" t="s">
        <v>61</v>
      </c>
      <c r="L219" s="736">
        <v>24</v>
      </c>
      <c r="M219" s="736" t="s">
        <v>64</v>
      </c>
      <c r="N219" s="1243">
        <v>36000</v>
      </c>
      <c r="O219" s="735"/>
      <c r="P219"/>
    </row>
    <row r="220" spans="1:16">
      <c r="A220" s="941">
        <v>215</v>
      </c>
      <c r="B220" s="734">
        <v>44530</v>
      </c>
      <c r="C220" s="736" t="s">
        <v>55</v>
      </c>
      <c r="D220" s="736" t="s">
        <v>653</v>
      </c>
      <c r="E220" s="736"/>
      <c r="F220" s="735"/>
      <c r="G220" s="736"/>
      <c r="H220" s="736"/>
      <c r="I220" s="736" t="s">
        <v>2924</v>
      </c>
      <c r="J220" s="735" t="s">
        <v>1402</v>
      </c>
      <c r="K220" s="736" t="s">
        <v>58</v>
      </c>
      <c r="L220" s="736">
        <v>80</v>
      </c>
      <c r="M220" s="736" t="s">
        <v>59</v>
      </c>
      <c r="N220" s="1243">
        <v>600000</v>
      </c>
      <c r="O220" s="735"/>
      <c r="P220"/>
    </row>
    <row r="221" spans="1:16">
      <c r="A221" s="941">
        <v>216</v>
      </c>
      <c r="B221" s="734">
        <v>44530</v>
      </c>
      <c r="C221" s="736" t="s">
        <v>55</v>
      </c>
      <c r="D221" s="736" t="s">
        <v>653</v>
      </c>
      <c r="E221" s="736"/>
      <c r="F221" s="735"/>
      <c r="G221" s="736"/>
      <c r="H221" s="736"/>
      <c r="I221" s="736" t="s">
        <v>2872</v>
      </c>
      <c r="J221" s="735" t="s">
        <v>1429</v>
      </c>
      <c r="K221" s="736" t="s">
        <v>58</v>
      </c>
      <c r="L221" s="736">
        <v>2</v>
      </c>
      <c r="M221" s="736" t="s">
        <v>59</v>
      </c>
      <c r="N221" s="1243">
        <v>40000</v>
      </c>
      <c r="O221" s="735"/>
      <c r="P221"/>
    </row>
    <row r="222" spans="1:16">
      <c r="A222" s="941">
        <v>217</v>
      </c>
      <c r="B222" s="734">
        <v>44530</v>
      </c>
      <c r="C222" s="736" t="s">
        <v>55</v>
      </c>
      <c r="D222" s="736" t="s">
        <v>653</v>
      </c>
      <c r="E222" s="736"/>
      <c r="F222" s="735"/>
      <c r="G222" s="736"/>
      <c r="H222" s="736"/>
      <c r="I222" s="736" t="s">
        <v>2872</v>
      </c>
      <c r="J222" s="735" t="s">
        <v>1430</v>
      </c>
      <c r="K222" s="736" t="s">
        <v>58</v>
      </c>
      <c r="L222" s="736">
        <v>10</v>
      </c>
      <c r="M222" s="736" t="s">
        <v>1431</v>
      </c>
      <c r="N222" s="1243">
        <v>60000</v>
      </c>
      <c r="O222" s="735"/>
      <c r="P222"/>
    </row>
    <row r="223" spans="1:16">
      <c r="A223" s="941">
        <v>218</v>
      </c>
      <c r="B223" s="734">
        <v>44530</v>
      </c>
      <c r="C223" s="736" t="s">
        <v>55</v>
      </c>
      <c r="D223" s="736" t="s">
        <v>653</v>
      </c>
      <c r="E223" s="736"/>
      <c r="F223" s="735"/>
      <c r="G223" s="736"/>
      <c r="H223" s="736"/>
      <c r="I223" s="736" t="s">
        <v>2872</v>
      </c>
      <c r="J223" s="735" t="s">
        <v>1432</v>
      </c>
      <c r="K223" s="736" t="s">
        <v>58</v>
      </c>
      <c r="L223" s="736">
        <v>10</v>
      </c>
      <c r="M223" s="736" t="s">
        <v>64</v>
      </c>
      <c r="N223" s="1243">
        <v>20000</v>
      </c>
      <c r="O223" s="735"/>
      <c r="P223"/>
    </row>
    <row r="224" spans="1:16">
      <c r="A224" s="941">
        <v>219</v>
      </c>
      <c r="B224" s="734">
        <v>44530</v>
      </c>
      <c r="C224" s="736" t="s">
        <v>55</v>
      </c>
      <c r="D224" s="736" t="s">
        <v>653</v>
      </c>
      <c r="E224" s="736"/>
      <c r="F224" s="735"/>
      <c r="G224" s="736"/>
      <c r="H224" s="736"/>
      <c r="I224" s="736" t="s">
        <v>2872</v>
      </c>
      <c r="J224" s="735" t="s">
        <v>1379</v>
      </c>
      <c r="K224" s="736" t="s">
        <v>58</v>
      </c>
      <c r="L224" s="736">
        <v>8</v>
      </c>
      <c r="M224" s="736" t="s">
        <v>59</v>
      </c>
      <c r="N224" s="1243">
        <v>60000</v>
      </c>
      <c r="O224" s="735"/>
      <c r="P224"/>
    </row>
    <row r="225" spans="1:16">
      <c r="A225" s="941">
        <v>220</v>
      </c>
      <c r="B225" s="734">
        <v>44530</v>
      </c>
      <c r="C225" s="736" t="s">
        <v>55</v>
      </c>
      <c r="D225" s="736" t="s">
        <v>653</v>
      </c>
      <c r="E225" s="736"/>
      <c r="F225" s="735"/>
      <c r="G225" s="736"/>
      <c r="H225" s="736"/>
      <c r="I225" s="736" t="s">
        <v>2872</v>
      </c>
      <c r="J225" s="735" t="s">
        <v>1405</v>
      </c>
      <c r="K225" s="736" t="s">
        <v>58</v>
      </c>
      <c r="L225" s="736">
        <v>3</v>
      </c>
      <c r="M225" s="736" t="s">
        <v>59</v>
      </c>
      <c r="N225" s="1243">
        <v>18000</v>
      </c>
      <c r="O225" s="735"/>
      <c r="P225"/>
    </row>
    <row r="226" spans="1:16">
      <c r="A226" s="941">
        <v>221</v>
      </c>
      <c r="B226" s="734">
        <v>44530</v>
      </c>
      <c r="C226" s="736" t="s">
        <v>55</v>
      </c>
      <c r="D226" s="736" t="s">
        <v>653</v>
      </c>
      <c r="E226" s="736"/>
      <c r="F226" s="735"/>
      <c r="G226" s="736"/>
      <c r="H226" s="736"/>
      <c r="I226" s="736" t="s">
        <v>2872</v>
      </c>
      <c r="J226" s="735" t="s">
        <v>1433</v>
      </c>
      <c r="K226" s="736" t="s">
        <v>58</v>
      </c>
      <c r="L226" s="736">
        <v>7</v>
      </c>
      <c r="M226" s="736" t="s">
        <v>64</v>
      </c>
      <c r="N226" s="1243">
        <v>10500</v>
      </c>
      <c r="O226" s="735"/>
      <c r="P226"/>
    </row>
    <row r="227" spans="1:16">
      <c r="A227" s="941">
        <v>222</v>
      </c>
      <c r="B227" s="734">
        <v>44531</v>
      </c>
      <c r="C227" s="736" t="s">
        <v>55</v>
      </c>
      <c r="D227" s="736"/>
      <c r="E227" s="736"/>
      <c r="F227" s="735"/>
      <c r="G227" s="736"/>
      <c r="H227" s="736"/>
      <c r="I227" s="736" t="s">
        <v>2867</v>
      </c>
      <c r="J227" s="735" t="s">
        <v>1427</v>
      </c>
      <c r="K227" s="736" t="s">
        <v>61</v>
      </c>
      <c r="L227" s="736">
        <v>1</v>
      </c>
      <c r="M227" s="736" t="s">
        <v>60</v>
      </c>
      <c r="N227" s="1243">
        <v>33100</v>
      </c>
      <c r="O227" s="735"/>
      <c r="P227"/>
    </row>
    <row r="228" spans="1:16">
      <c r="A228" s="941">
        <v>223</v>
      </c>
      <c r="B228" s="734">
        <v>44531</v>
      </c>
      <c r="C228" s="736" t="s">
        <v>55</v>
      </c>
      <c r="D228" s="736" t="s">
        <v>655</v>
      </c>
      <c r="E228" s="736"/>
      <c r="F228" s="735"/>
      <c r="G228" s="736" t="s">
        <v>276</v>
      </c>
      <c r="H228" s="736"/>
      <c r="I228" s="736" t="s">
        <v>2925</v>
      </c>
      <c r="J228" s="735" t="s">
        <v>1334</v>
      </c>
      <c r="K228" s="736" t="s">
        <v>58</v>
      </c>
      <c r="L228" s="736">
        <v>50</v>
      </c>
      <c r="M228" s="736" t="s">
        <v>65</v>
      </c>
      <c r="N228" s="1243">
        <v>3750000</v>
      </c>
      <c r="O228" s="735"/>
      <c r="P228"/>
    </row>
    <row r="229" spans="1:16">
      <c r="A229" s="941">
        <v>224</v>
      </c>
      <c r="B229" s="734">
        <v>44533</v>
      </c>
      <c r="C229" s="736" t="s">
        <v>55</v>
      </c>
      <c r="D229" s="736" t="s">
        <v>277</v>
      </c>
      <c r="E229" s="736"/>
      <c r="F229" s="735"/>
      <c r="G229" s="736" t="s">
        <v>276</v>
      </c>
      <c r="H229" s="736"/>
      <c r="I229" s="736" t="s">
        <v>2926</v>
      </c>
      <c r="J229" s="735" t="s">
        <v>1434</v>
      </c>
      <c r="K229" s="736" t="s">
        <v>58</v>
      </c>
      <c r="L229" s="736">
        <v>1</v>
      </c>
      <c r="M229" s="736" t="s">
        <v>64</v>
      </c>
      <c r="N229" s="1243">
        <v>21600</v>
      </c>
      <c r="O229" s="735"/>
      <c r="P229"/>
    </row>
    <row r="230" spans="1:16">
      <c r="A230" s="941">
        <v>225</v>
      </c>
      <c r="B230" s="734">
        <v>44533</v>
      </c>
      <c r="C230" s="736" t="s">
        <v>55</v>
      </c>
      <c r="D230" s="736" t="s">
        <v>655</v>
      </c>
      <c r="E230" s="736"/>
      <c r="F230" s="735"/>
      <c r="G230" s="736" t="s">
        <v>276</v>
      </c>
      <c r="H230" s="736"/>
      <c r="I230" s="736" t="s">
        <v>2907</v>
      </c>
      <c r="J230" s="735" t="s">
        <v>1435</v>
      </c>
      <c r="K230" s="736" t="s">
        <v>58</v>
      </c>
      <c r="L230" s="736">
        <v>10</v>
      </c>
      <c r="M230" s="736" t="s">
        <v>65</v>
      </c>
      <c r="N230" s="1243">
        <v>750000</v>
      </c>
      <c r="O230" s="735"/>
      <c r="P230"/>
    </row>
    <row r="231" spans="1:16">
      <c r="A231" s="941">
        <v>226</v>
      </c>
      <c r="B231" s="734">
        <v>44533</v>
      </c>
      <c r="C231" s="736" t="s">
        <v>880</v>
      </c>
      <c r="D231" s="736" t="s">
        <v>654</v>
      </c>
      <c r="E231" s="736"/>
      <c r="F231" s="735"/>
      <c r="G231" s="736" t="s">
        <v>276</v>
      </c>
      <c r="H231" s="736" t="s">
        <v>276</v>
      </c>
      <c r="I231" s="736" t="s">
        <v>2898</v>
      </c>
      <c r="J231" s="735" t="s">
        <v>1436</v>
      </c>
      <c r="K231" s="736" t="s">
        <v>58</v>
      </c>
      <c r="L231" s="736">
        <v>30</v>
      </c>
      <c r="M231" s="736" t="s">
        <v>65</v>
      </c>
      <c r="N231" s="1243">
        <v>1587000</v>
      </c>
      <c r="O231" s="735"/>
      <c r="P231"/>
    </row>
    <row r="232" spans="1:16">
      <c r="A232" s="941">
        <v>227</v>
      </c>
      <c r="B232" s="734">
        <v>44535</v>
      </c>
      <c r="C232" s="736" t="s">
        <v>55</v>
      </c>
      <c r="D232" s="736" t="s">
        <v>654</v>
      </c>
      <c r="E232" s="736"/>
      <c r="F232" s="735"/>
      <c r="G232" s="736" t="s">
        <v>276</v>
      </c>
      <c r="H232" s="736" t="s">
        <v>276</v>
      </c>
      <c r="I232" s="736" t="s">
        <v>2869</v>
      </c>
      <c r="J232" s="735" t="s">
        <v>1437</v>
      </c>
      <c r="K232" s="736" t="s">
        <v>58</v>
      </c>
      <c r="L232" s="736">
        <v>30</v>
      </c>
      <c r="M232" s="736" t="s">
        <v>65</v>
      </c>
      <c r="N232" s="1243">
        <v>2280000</v>
      </c>
      <c r="O232" s="735"/>
      <c r="P232"/>
    </row>
    <row r="233" spans="1:16">
      <c r="A233" s="941">
        <v>228</v>
      </c>
      <c r="B233" s="734">
        <v>44536</v>
      </c>
      <c r="C233" s="736" t="s">
        <v>55</v>
      </c>
      <c r="D233" s="736" t="s">
        <v>653</v>
      </c>
      <c r="E233" s="736"/>
      <c r="F233" s="735"/>
      <c r="G233" s="736"/>
      <c r="H233" s="736"/>
      <c r="I233" s="736" t="s">
        <v>2894</v>
      </c>
      <c r="J233" s="735" t="s">
        <v>1437</v>
      </c>
      <c r="K233" s="736" t="s">
        <v>874</v>
      </c>
      <c r="L233" s="736">
        <v>25</v>
      </c>
      <c r="M233" s="736" t="s">
        <v>66</v>
      </c>
      <c r="N233" s="1243">
        <v>1245750</v>
      </c>
      <c r="O233" s="735"/>
      <c r="P233"/>
    </row>
    <row r="234" spans="1:16">
      <c r="A234" s="941">
        <v>229</v>
      </c>
      <c r="B234" s="734">
        <v>44536</v>
      </c>
      <c r="C234" s="736" t="s">
        <v>55</v>
      </c>
      <c r="D234" s="736" t="s">
        <v>653</v>
      </c>
      <c r="E234" s="736"/>
      <c r="F234" s="735"/>
      <c r="G234" s="736"/>
      <c r="H234" s="736"/>
      <c r="I234" s="736" t="s">
        <v>2894</v>
      </c>
      <c r="J234" s="735" t="s">
        <v>1438</v>
      </c>
      <c r="K234" s="736" t="s">
        <v>45</v>
      </c>
      <c r="L234" s="736">
        <v>25</v>
      </c>
      <c r="M234" s="736" t="s">
        <v>64</v>
      </c>
      <c r="N234" s="1243">
        <v>852500</v>
      </c>
      <c r="O234" s="735"/>
      <c r="P234"/>
    </row>
    <row r="235" spans="1:16">
      <c r="A235" s="941">
        <v>230</v>
      </c>
      <c r="B235" s="734">
        <v>44536</v>
      </c>
      <c r="C235" s="736" t="s">
        <v>55</v>
      </c>
      <c r="D235" s="736" t="s">
        <v>653</v>
      </c>
      <c r="E235" s="736"/>
      <c r="F235" s="735"/>
      <c r="G235" s="736"/>
      <c r="H235" s="736"/>
      <c r="I235" s="736" t="s">
        <v>2894</v>
      </c>
      <c r="J235" s="735" t="s">
        <v>1439</v>
      </c>
      <c r="K235" s="736" t="s">
        <v>45</v>
      </c>
      <c r="L235" s="736">
        <v>22</v>
      </c>
      <c r="M235" s="736" t="s">
        <v>64</v>
      </c>
      <c r="N235" s="1243">
        <v>408980</v>
      </c>
      <c r="O235" s="735"/>
      <c r="P235"/>
    </row>
    <row r="236" spans="1:16">
      <c r="A236" s="941">
        <v>231</v>
      </c>
      <c r="B236" s="734">
        <v>44536</v>
      </c>
      <c r="C236" s="736" t="s">
        <v>55</v>
      </c>
      <c r="D236" s="736" t="s">
        <v>653</v>
      </c>
      <c r="E236" s="736"/>
      <c r="F236" s="735"/>
      <c r="G236" s="736"/>
      <c r="H236" s="736"/>
      <c r="I236" s="736" t="s">
        <v>2894</v>
      </c>
      <c r="J236" s="735" t="s">
        <v>1440</v>
      </c>
      <c r="K236" s="736" t="s">
        <v>45</v>
      </c>
      <c r="L236" s="736">
        <v>22</v>
      </c>
      <c r="M236" s="736" t="s">
        <v>64</v>
      </c>
      <c r="N236" s="1243">
        <v>222640</v>
      </c>
      <c r="O236" s="735"/>
      <c r="P236"/>
    </row>
    <row r="237" spans="1:16">
      <c r="A237" s="941">
        <v>232</v>
      </c>
      <c r="B237" s="734">
        <v>44536</v>
      </c>
      <c r="C237" s="736" t="s">
        <v>55</v>
      </c>
      <c r="D237" s="736" t="s">
        <v>653</v>
      </c>
      <c r="E237" s="736"/>
      <c r="F237" s="735"/>
      <c r="G237" s="736"/>
      <c r="H237" s="736"/>
      <c r="I237" s="736" t="s">
        <v>2894</v>
      </c>
      <c r="J237" s="735" t="s">
        <v>1441</v>
      </c>
      <c r="K237" s="736" t="s">
        <v>45</v>
      </c>
      <c r="L237" s="736">
        <v>1</v>
      </c>
      <c r="M237" s="736" t="s">
        <v>60</v>
      </c>
      <c r="N237" s="1243">
        <v>504130</v>
      </c>
      <c r="O237" s="735"/>
      <c r="P237"/>
    </row>
    <row r="238" spans="1:16">
      <c r="A238" s="941">
        <v>233</v>
      </c>
      <c r="B238" s="734">
        <v>44536</v>
      </c>
      <c r="C238" s="736" t="s">
        <v>55</v>
      </c>
      <c r="D238" s="736" t="s">
        <v>653</v>
      </c>
      <c r="E238" s="736"/>
      <c r="F238" s="735"/>
      <c r="G238" s="736"/>
      <c r="H238" s="736"/>
      <c r="I238" s="736" t="s">
        <v>2894</v>
      </c>
      <c r="J238" s="735" t="s">
        <v>1442</v>
      </c>
      <c r="K238" s="736" t="s">
        <v>671</v>
      </c>
      <c r="L238" s="736">
        <v>160</v>
      </c>
      <c r="M238" s="736" t="s">
        <v>64</v>
      </c>
      <c r="N238" s="1243">
        <v>11457000</v>
      </c>
      <c r="O238" s="735"/>
      <c r="P238"/>
    </row>
    <row r="239" spans="1:16">
      <c r="A239" s="941">
        <v>234</v>
      </c>
      <c r="B239" s="734">
        <v>44536</v>
      </c>
      <c r="C239" s="736" t="s">
        <v>55</v>
      </c>
      <c r="D239" s="736" t="s">
        <v>655</v>
      </c>
      <c r="E239" s="736"/>
      <c r="F239" s="735"/>
      <c r="G239" s="736" t="s">
        <v>276</v>
      </c>
      <c r="H239" s="736"/>
      <c r="I239" s="736" t="s">
        <v>2919</v>
      </c>
      <c r="J239" s="735" t="s">
        <v>1443</v>
      </c>
      <c r="K239" s="736" t="s">
        <v>58</v>
      </c>
      <c r="L239" s="736">
        <v>60</v>
      </c>
      <c r="M239" s="736" t="s">
        <v>65</v>
      </c>
      <c r="N239" s="1243">
        <v>4560000</v>
      </c>
      <c r="O239" s="735"/>
      <c r="P239"/>
    </row>
    <row r="240" spans="1:16">
      <c r="A240" s="941">
        <v>235</v>
      </c>
      <c r="B240" s="734">
        <v>44537</v>
      </c>
      <c r="C240" s="736" t="s">
        <v>55</v>
      </c>
      <c r="D240" s="736" t="s">
        <v>277</v>
      </c>
      <c r="E240" s="736"/>
      <c r="F240" s="735"/>
      <c r="G240" s="736" t="s">
        <v>276</v>
      </c>
      <c r="H240" s="736"/>
      <c r="I240" s="736" t="s">
        <v>2834</v>
      </c>
      <c r="J240" s="735" t="s">
        <v>1444</v>
      </c>
      <c r="K240" s="736" t="s">
        <v>56</v>
      </c>
      <c r="L240" s="736">
        <v>1</v>
      </c>
      <c r="M240" s="736" t="s">
        <v>57</v>
      </c>
      <c r="N240" s="1243">
        <v>60000</v>
      </c>
      <c r="O240" s="735"/>
      <c r="P240"/>
    </row>
    <row r="241" spans="1:16">
      <c r="A241" s="941">
        <v>236</v>
      </c>
      <c r="B241" s="734">
        <v>44538</v>
      </c>
      <c r="C241" s="736" t="s">
        <v>55</v>
      </c>
      <c r="D241" s="736" t="s">
        <v>653</v>
      </c>
      <c r="E241" s="736"/>
      <c r="F241" s="735"/>
      <c r="G241" s="736"/>
      <c r="H241" s="736"/>
      <c r="I241" s="736" t="s">
        <v>2872</v>
      </c>
      <c r="J241" s="735" t="s">
        <v>1445</v>
      </c>
      <c r="K241" s="736" t="s">
        <v>58</v>
      </c>
      <c r="L241" s="736">
        <v>10</v>
      </c>
      <c r="M241" s="736" t="s">
        <v>1344</v>
      </c>
      <c r="N241" s="1243">
        <v>40000</v>
      </c>
      <c r="O241" s="735"/>
      <c r="P241"/>
    </row>
    <row r="242" spans="1:16">
      <c r="A242" s="941">
        <v>237</v>
      </c>
      <c r="B242" s="734">
        <v>44538</v>
      </c>
      <c r="C242" s="736" t="s">
        <v>55</v>
      </c>
      <c r="D242" s="736" t="s">
        <v>653</v>
      </c>
      <c r="E242" s="736"/>
      <c r="F242" s="735"/>
      <c r="G242" s="736"/>
      <c r="H242" s="736"/>
      <c r="I242" s="736" t="s">
        <v>2872</v>
      </c>
      <c r="J242" s="735" t="s">
        <v>1403</v>
      </c>
      <c r="K242" s="736" t="s">
        <v>58</v>
      </c>
      <c r="L242" s="736">
        <v>4</v>
      </c>
      <c r="M242" s="736" t="s">
        <v>59</v>
      </c>
      <c r="N242" s="1243">
        <v>40000</v>
      </c>
      <c r="O242" s="735"/>
      <c r="P242"/>
    </row>
    <row r="243" spans="1:16">
      <c r="A243" s="941">
        <v>238</v>
      </c>
      <c r="B243" s="734">
        <v>44538</v>
      </c>
      <c r="C243" s="736" t="s">
        <v>55</v>
      </c>
      <c r="D243" s="736" t="s">
        <v>653</v>
      </c>
      <c r="E243" s="736"/>
      <c r="F243" s="735"/>
      <c r="G243" s="736"/>
      <c r="H243" s="736"/>
      <c r="I243" s="736" t="s">
        <v>2872</v>
      </c>
      <c r="J243" s="735" t="s">
        <v>1425</v>
      </c>
      <c r="K243" s="736" t="s">
        <v>58</v>
      </c>
      <c r="L243" s="736">
        <v>4</v>
      </c>
      <c r="M243" s="736" t="s">
        <v>59</v>
      </c>
      <c r="N243" s="1243">
        <v>30000</v>
      </c>
      <c r="O243" s="735"/>
      <c r="P243"/>
    </row>
    <row r="244" spans="1:16">
      <c r="A244" s="941">
        <v>239</v>
      </c>
      <c r="B244" s="734">
        <v>44538</v>
      </c>
      <c r="C244" s="736" t="s">
        <v>55</v>
      </c>
      <c r="D244" s="736" t="s">
        <v>653</v>
      </c>
      <c r="E244" s="736"/>
      <c r="F244" s="735"/>
      <c r="G244" s="736"/>
      <c r="H244" s="736"/>
      <c r="I244" s="736" t="s">
        <v>2872</v>
      </c>
      <c r="J244" s="735" t="s">
        <v>1432</v>
      </c>
      <c r="K244" s="736" t="s">
        <v>58</v>
      </c>
      <c r="L244" s="736">
        <v>10</v>
      </c>
      <c r="M244" s="736" t="s">
        <v>59</v>
      </c>
      <c r="N244" s="1243">
        <v>75000</v>
      </c>
      <c r="O244" s="735"/>
      <c r="P244"/>
    </row>
    <row r="245" spans="1:16">
      <c r="A245" s="941">
        <v>240</v>
      </c>
      <c r="B245" s="734">
        <v>44538</v>
      </c>
      <c r="C245" s="736" t="s">
        <v>55</v>
      </c>
      <c r="D245" s="736" t="s">
        <v>653</v>
      </c>
      <c r="E245" s="736"/>
      <c r="F245" s="735"/>
      <c r="G245" s="736"/>
      <c r="H245" s="736"/>
      <c r="I245" s="736" t="s">
        <v>2872</v>
      </c>
      <c r="J245" s="735" t="s">
        <v>1405</v>
      </c>
      <c r="K245" s="736" t="s">
        <v>58</v>
      </c>
      <c r="L245" s="736">
        <v>11</v>
      </c>
      <c r="M245" s="736" t="s">
        <v>64</v>
      </c>
      <c r="N245" s="1243">
        <v>22000</v>
      </c>
      <c r="O245" s="735"/>
      <c r="P245"/>
    </row>
    <row r="246" spans="1:16">
      <c r="A246" s="941">
        <v>241</v>
      </c>
      <c r="B246" s="734">
        <v>44538</v>
      </c>
      <c r="C246" s="736" t="s">
        <v>55</v>
      </c>
      <c r="D246" s="736" t="s">
        <v>653</v>
      </c>
      <c r="E246" s="736"/>
      <c r="F246" s="735"/>
      <c r="G246" s="736"/>
      <c r="H246" s="736"/>
      <c r="I246" s="736" t="s">
        <v>2872</v>
      </c>
      <c r="J246" s="735" t="s">
        <v>1393</v>
      </c>
      <c r="K246" s="736" t="s">
        <v>58</v>
      </c>
      <c r="L246" s="736">
        <v>4</v>
      </c>
      <c r="M246" s="736" t="s">
        <v>59</v>
      </c>
      <c r="N246" s="1243">
        <v>32000</v>
      </c>
      <c r="O246" s="735"/>
      <c r="P246"/>
    </row>
    <row r="247" spans="1:16">
      <c r="A247" s="941">
        <v>242</v>
      </c>
      <c r="B247" s="734">
        <v>44540</v>
      </c>
      <c r="C247" s="736" t="s">
        <v>55</v>
      </c>
      <c r="D247" s="736" t="s">
        <v>655</v>
      </c>
      <c r="E247" s="736"/>
      <c r="F247" s="735"/>
      <c r="G247" s="736" t="s">
        <v>276</v>
      </c>
      <c r="H247" s="736"/>
      <c r="I247" s="736" t="s">
        <v>2927</v>
      </c>
      <c r="J247" s="735" t="s">
        <v>1446</v>
      </c>
      <c r="K247" s="736" t="s">
        <v>56</v>
      </c>
      <c r="L247" s="736">
        <v>23</v>
      </c>
      <c r="M247" s="736" t="s">
        <v>57</v>
      </c>
      <c r="N247" s="1243">
        <v>1552500</v>
      </c>
      <c r="O247" s="735"/>
      <c r="P247"/>
    </row>
    <row r="248" spans="1:16">
      <c r="A248" s="941">
        <v>243</v>
      </c>
      <c r="B248" s="734">
        <v>44540</v>
      </c>
      <c r="C248" s="736" t="s">
        <v>55</v>
      </c>
      <c r="D248" s="736" t="s">
        <v>655</v>
      </c>
      <c r="E248" s="736"/>
      <c r="F248" s="735"/>
      <c r="G248" s="736" t="s">
        <v>276</v>
      </c>
      <c r="H248" s="736"/>
      <c r="I248" s="736" t="s">
        <v>2928</v>
      </c>
      <c r="J248" s="735" t="s">
        <v>1447</v>
      </c>
      <c r="K248" s="736" t="s">
        <v>56</v>
      </c>
      <c r="L248" s="736">
        <v>1</v>
      </c>
      <c r="M248" s="736" t="s">
        <v>57</v>
      </c>
      <c r="N248" s="1243">
        <v>1600000</v>
      </c>
      <c r="O248" s="735"/>
      <c r="P248"/>
    </row>
    <row r="249" spans="1:16">
      <c r="A249" s="941">
        <v>244</v>
      </c>
      <c r="B249" s="734">
        <v>44543</v>
      </c>
      <c r="C249" s="736" t="s">
        <v>55</v>
      </c>
      <c r="D249" s="736" t="s">
        <v>278</v>
      </c>
      <c r="E249" s="736" t="s">
        <v>825</v>
      </c>
      <c r="F249" s="735"/>
      <c r="G249" s="736" t="s">
        <v>656</v>
      </c>
      <c r="H249" s="736" t="s">
        <v>656</v>
      </c>
      <c r="I249" s="736" t="s">
        <v>2892</v>
      </c>
      <c r="J249" s="735" t="s">
        <v>1448</v>
      </c>
      <c r="K249" s="736" t="s">
        <v>45</v>
      </c>
      <c r="L249" s="736">
        <v>57</v>
      </c>
      <c r="M249" s="736" t="s">
        <v>64</v>
      </c>
      <c r="N249" s="1243">
        <v>199500</v>
      </c>
      <c r="O249" s="735"/>
      <c r="P249"/>
    </row>
    <row r="250" spans="1:16">
      <c r="A250" s="941">
        <v>245</v>
      </c>
      <c r="B250" s="734">
        <v>44543</v>
      </c>
      <c r="C250" s="736" t="s">
        <v>55</v>
      </c>
      <c r="D250" s="736"/>
      <c r="E250" s="736"/>
      <c r="F250" s="735"/>
      <c r="G250" s="736"/>
      <c r="H250" s="736"/>
      <c r="I250" s="736" t="s">
        <v>2929</v>
      </c>
      <c r="J250" s="735" t="s">
        <v>1449</v>
      </c>
      <c r="K250" s="736" t="s">
        <v>58</v>
      </c>
      <c r="L250" s="736">
        <v>15</v>
      </c>
      <c r="M250" s="736" t="s">
        <v>65</v>
      </c>
      <c r="N250" s="1243">
        <v>735000</v>
      </c>
      <c r="O250" s="735"/>
      <c r="P250"/>
    </row>
    <row r="251" spans="1:16">
      <c r="A251" s="941">
        <v>246</v>
      </c>
      <c r="B251" s="734">
        <v>44543</v>
      </c>
      <c r="C251" s="736" t="s">
        <v>55</v>
      </c>
      <c r="D251" s="736"/>
      <c r="E251" s="736"/>
      <c r="F251" s="735"/>
      <c r="G251" s="736"/>
      <c r="H251" s="736"/>
      <c r="I251" s="736" t="s">
        <v>2930</v>
      </c>
      <c r="J251" s="735" t="s">
        <v>1450</v>
      </c>
      <c r="K251" s="736" t="s">
        <v>872</v>
      </c>
      <c r="L251" s="736">
        <v>1</v>
      </c>
      <c r="M251" s="736" t="s">
        <v>60</v>
      </c>
      <c r="N251" s="1243">
        <v>12800000</v>
      </c>
      <c r="O251" s="735"/>
      <c r="P251"/>
    </row>
    <row r="252" spans="1:16">
      <c r="A252" s="941">
        <v>247</v>
      </c>
      <c r="B252" s="734">
        <v>44544</v>
      </c>
      <c r="C252" s="736" t="s">
        <v>55</v>
      </c>
      <c r="D252" s="736" t="s">
        <v>655</v>
      </c>
      <c r="E252" s="736"/>
      <c r="F252" s="735"/>
      <c r="G252" s="736" t="s">
        <v>276</v>
      </c>
      <c r="H252" s="736"/>
      <c r="I252" s="736" t="s">
        <v>2895</v>
      </c>
      <c r="J252" s="735" t="s">
        <v>1451</v>
      </c>
      <c r="K252" s="736" t="s">
        <v>279</v>
      </c>
      <c r="L252" s="736">
        <v>300</v>
      </c>
      <c r="M252" s="736" t="s">
        <v>67</v>
      </c>
      <c r="N252" s="1243">
        <v>3000000</v>
      </c>
      <c r="O252" s="735"/>
      <c r="P252"/>
    </row>
    <row r="253" spans="1:16">
      <c r="A253" s="941">
        <v>248</v>
      </c>
      <c r="B253" s="734">
        <v>44545</v>
      </c>
      <c r="C253" s="736" t="s">
        <v>55</v>
      </c>
      <c r="D253" s="736" t="s">
        <v>653</v>
      </c>
      <c r="E253" s="736"/>
      <c r="F253" s="735"/>
      <c r="G253" s="736"/>
      <c r="H253" s="736"/>
      <c r="I253" s="736" t="s">
        <v>2872</v>
      </c>
      <c r="J253" s="735" t="s">
        <v>1402</v>
      </c>
      <c r="K253" s="736" t="s">
        <v>58</v>
      </c>
      <c r="L253" s="736">
        <v>1</v>
      </c>
      <c r="M253" s="736" t="s">
        <v>59</v>
      </c>
      <c r="N253" s="1243">
        <v>20000</v>
      </c>
      <c r="O253" s="735"/>
      <c r="P253"/>
    </row>
    <row r="254" spans="1:16">
      <c r="A254" s="941">
        <v>249</v>
      </c>
      <c r="B254" s="734">
        <v>44545</v>
      </c>
      <c r="C254" s="736" t="s">
        <v>55</v>
      </c>
      <c r="D254" s="736" t="s">
        <v>653</v>
      </c>
      <c r="E254" s="736"/>
      <c r="F254" s="735"/>
      <c r="G254" s="736"/>
      <c r="H254" s="736"/>
      <c r="I254" s="736" t="s">
        <v>2872</v>
      </c>
      <c r="J254" s="735" t="s">
        <v>1452</v>
      </c>
      <c r="K254" s="736" t="s">
        <v>58</v>
      </c>
      <c r="L254" s="736">
        <v>16</v>
      </c>
      <c r="M254" s="736" t="s">
        <v>64</v>
      </c>
      <c r="N254" s="1243">
        <v>91200</v>
      </c>
      <c r="O254" s="735"/>
      <c r="P254"/>
    </row>
    <row r="255" spans="1:16">
      <c r="A255" s="941">
        <v>250</v>
      </c>
      <c r="B255" s="734">
        <v>44545</v>
      </c>
      <c r="C255" s="736" t="s">
        <v>55</v>
      </c>
      <c r="D255" s="736" t="s">
        <v>653</v>
      </c>
      <c r="E255" s="736"/>
      <c r="F255" s="735"/>
      <c r="G255" s="736"/>
      <c r="H255" s="736"/>
      <c r="I255" s="736" t="s">
        <v>2872</v>
      </c>
      <c r="J255" s="735" t="s">
        <v>1379</v>
      </c>
      <c r="K255" s="736" t="s">
        <v>58</v>
      </c>
      <c r="L255" s="736">
        <v>5</v>
      </c>
      <c r="M255" s="736" t="s">
        <v>59</v>
      </c>
      <c r="N255" s="1243">
        <v>40000</v>
      </c>
      <c r="O255" s="735"/>
      <c r="P255"/>
    </row>
    <row r="256" spans="1:16">
      <c r="A256" s="941">
        <v>251</v>
      </c>
      <c r="B256" s="734">
        <v>44545</v>
      </c>
      <c r="C256" s="736" t="s">
        <v>55</v>
      </c>
      <c r="D256" s="736" t="s">
        <v>653</v>
      </c>
      <c r="E256" s="736"/>
      <c r="F256" s="735"/>
      <c r="G256" s="736"/>
      <c r="H256" s="736"/>
      <c r="I256" s="736" t="s">
        <v>2872</v>
      </c>
      <c r="J256" s="735" t="s">
        <v>1415</v>
      </c>
      <c r="K256" s="736" t="s">
        <v>58</v>
      </c>
      <c r="L256" s="736">
        <v>20</v>
      </c>
      <c r="M256" s="736" t="s">
        <v>64</v>
      </c>
      <c r="N256" s="1243">
        <v>20000</v>
      </c>
      <c r="O256" s="735"/>
      <c r="P256"/>
    </row>
    <row r="257" spans="1:16">
      <c r="A257" s="941">
        <v>252</v>
      </c>
      <c r="B257" s="734">
        <v>44545</v>
      </c>
      <c r="C257" s="736" t="s">
        <v>55</v>
      </c>
      <c r="D257" s="736" t="s">
        <v>653</v>
      </c>
      <c r="E257" s="736"/>
      <c r="F257" s="735"/>
      <c r="G257" s="736"/>
      <c r="H257" s="736"/>
      <c r="I257" s="736" t="s">
        <v>2872</v>
      </c>
      <c r="J257" s="735" t="s">
        <v>1393</v>
      </c>
      <c r="K257" s="736" t="s">
        <v>58</v>
      </c>
      <c r="L257" s="736">
        <v>4</v>
      </c>
      <c r="M257" s="736" t="s">
        <v>59</v>
      </c>
      <c r="N257" s="1243">
        <v>32000</v>
      </c>
      <c r="O257" s="735"/>
      <c r="P257"/>
    </row>
    <row r="258" spans="1:16">
      <c r="A258" s="941">
        <v>253</v>
      </c>
      <c r="B258" s="734">
        <v>44546</v>
      </c>
      <c r="C258" s="736" t="s">
        <v>55</v>
      </c>
      <c r="D258" s="736" t="s">
        <v>277</v>
      </c>
      <c r="E258" s="736"/>
      <c r="F258" s="735"/>
      <c r="G258" s="736" t="s">
        <v>276</v>
      </c>
      <c r="H258" s="736"/>
      <c r="I258" s="736" t="s">
        <v>2785</v>
      </c>
      <c r="J258" s="735" t="s">
        <v>1453</v>
      </c>
      <c r="K258" s="736" t="s">
        <v>45</v>
      </c>
      <c r="L258" s="736">
        <v>1</v>
      </c>
      <c r="M258" s="736" t="s">
        <v>60</v>
      </c>
      <c r="N258" s="1243">
        <v>100000</v>
      </c>
      <c r="O258" s="735"/>
      <c r="P258"/>
    </row>
    <row r="259" spans="1:16">
      <c r="A259" s="941">
        <v>254</v>
      </c>
      <c r="B259" s="734">
        <v>44547</v>
      </c>
      <c r="C259" s="736" t="s">
        <v>880</v>
      </c>
      <c r="D259" s="736" t="s">
        <v>277</v>
      </c>
      <c r="E259" s="736"/>
      <c r="F259" s="735"/>
      <c r="G259" s="736" t="s">
        <v>276</v>
      </c>
      <c r="H259" s="736"/>
      <c r="I259" s="736" t="s">
        <v>2931</v>
      </c>
      <c r="J259" s="735" t="s">
        <v>1453</v>
      </c>
      <c r="K259" s="736" t="s">
        <v>61</v>
      </c>
      <c r="L259" s="736">
        <v>1</v>
      </c>
      <c r="M259" s="736" t="s">
        <v>60</v>
      </c>
      <c r="N259" s="1243">
        <v>60000</v>
      </c>
      <c r="O259" s="735"/>
      <c r="P259"/>
    </row>
    <row r="260" spans="1:16">
      <c r="A260" s="941">
        <v>255</v>
      </c>
      <c r="B260" s="734">
        <v>44547</v>
      </c>
      <c r="C260" s="736" t="s">
        <v>55</v>
      </c>
      <c r="D260" s="736" t="s">
        <v>277</v>
      </c>
      <c r="E260" s="736"/>
      <c r="F260" s="735"/>
      <c r="G260" s="736" t="s">
        <v>276</v>
      </c>
      <c r="H260" s="736"/>
      <c r="I260" s="736" t="s">
        <v>2785</v>
      </c>
      <c r="J260" s="735" t="s">
        <v>1454</v>
      </c>
      <c r="K260" s="736" t="s">
        <v>45</v>
      </c>
      <c r="L260" s="736">
        <v>1</v>
      </c>
      <c r="M260" s="736" t="s">
        <v>60</v>
      </c>
      <c r="N260" s="1243">
        <v>100000</v>
      </c>
      <c r="O260" s="735"/>
      <c r="P260"/>
    </row>
    <row r="261" spans="1:16">
      <c r="A261" s="941">
        <v>256</v>
      </c>
      <c r="B261" s="734">
        <v>44547</v>
      </c>
      <c r="C261" s="736" t="s">
        <v>55</v>
      </c>
      <c r="D261" s="736" t="s">
        <v>653</v>
      </c>
      <c r="E261" s="736"/>
      <c r="F261" s="735"/>
      <c r="G261" s="736"/>
      <c r="H261" s="736"/>
      <c r="I261" s="736" t="s">
        <v>2906</v>
      </c>
      <c r="J261" s="735" t="s">
        <v>1455</v>
      </c>
      <c r="K261" s="736" t="s">
        <v>279</v>
      </c>
      <c r="L261" s="736">
        <v>100</v>
      </c>
      <c r="M261" s="736" t="s">
        <v>67</v>
      </c>
      <c r="N261" s="1243">
        <v>1000000</v>
      </c>
      <c r="O261" s="735"/>
      <c r="P261"/>
    </row>
    <row r="262" spans="1:16">
      <c r="A262" s="941">
        <v>257</v>
      </c>
      <c r="B262" s="734">
        <v>44547</v>
      </c>
      <c r="C262" s="736" t="s">
        <v>55</v>
      </c>
      <c r="D262" s="736" t="s">
        <v>653</v>
      </c>
      <c r="E262" s="736"/>
      <c r="F262" s="735"/>
      <c r="G262" s="736"/>
      <c r="H262" s="736"/>
      <c r="I262" s="736" t="s">
        <v>2893</v>
      </c>
      <c r="J262" s="735" t="s">
        <v>1453</v>
      </c>
      <c r="K262" s="736" t="s">
        <v>56</v>
      </c>
      <c r="L262" s="736">
        <v>5</v>
      </c>
      <c r="M262" s="736" t="s">
        <v>57</v>
      </c>
      <c r="N262" s="1243">
        <v>400000</v>
      </c>
      <c r="O262" s="735"/>
      <c r="P262"/>
    </row>
    <row r="263" spans="1:16">
      <c r="A263" s="941">
        <v>258</v>
      </c>
      <c r="B263" s="734">
        <v>44551</v>
      </c>
      <c r="C263" s="736" t="s">
        <v>55</v>
      </c>
      <c r="D263" s="736" t="s">
        <v>277</v>
      </c>
      <c r="E263" s="736"/>
      <c r="F263" s="735"/>
      <c r="G263" s="736"/>
      <c r="H263" s="736"/>
      <c r="I263" s="736" t="s">
        <v>2875</v>
      </c>
      <c r="J263" s="735" t="s">
        <v>1456</v>
      </c>
      <c r="K263" s="736" t="s">
        <v>45</v>
      </c>
      <c r="L263" s="736">
        <v>12</v>
      </c>
      <c r="M263" s="736" t="s">
        <v>65</v>
      </c>
      <c r="N263" s="1243">
        <v>330000</v>
      </c>
      <c r="O263" s="735"/>
      <c r="P263"/>
    </row>
    <row r="264" spans="1:16">
      <c r="A264" s="941">
        <v>259</v>
      </c>
      <c r="B264" s="734">
        <v>44551</v>
      </c>
      <c r="C264" s="736" t="s">
        <v>55</v>
      </c>
      <c r="D264" s="736" t="s">
        <v>277</v>
      </c>
      <c r="E264" s="736"/>
      <c r="F264" s="735"/>
      <c r="G264" s="736"/>
      <c r="H264" s="736"/>
      <c r="I264" s="736" t="s">
        <v>2875</v>
      </c>
      <c r="J264" s="735" t="s">
        <v>1457</v>
      </c>
      <c r="K264" s="736" t="s">
        <v>45</v>
      </c>
      <c r="L264" s="736">
        <v>20</v>
      </c>
      <c r="M264" s="736" t="s">
        <v>64</v>
      </c>
      <c r="N264" s="1243">
        <v>298000</v>
      </c>
      <c r="O264" s="735"/>
      <c r="P264"/>
    </row>
    <row r="265" spans="1:16">
      <c r="A265" s="941">
        <v>260</v>
      </c>
      <c r="B265" s="734">
        <v>44552</v>
      </c>
      <c r="C265" s="736" t="s">
        <v>55</v>
      </c>
      <c r="D265" s="736" t="s">
        <v>655</v>
      </c>
      <c r="E265" s="736"/>
      <c r="F265" s="735"/>
      <c r="G265" s="736" t="s">
        <v>276</v>
      </c>
      <c r="H265" s="736"/>
      <c r="I265" s="736" t="s">
        <v>2859</v>
      </c>
      <c r="J265" s="735" t="s">
        <v>1458</v>
      </c>
      <c r="K265" s="736" t="s">
        <v>61</v>
      </c>
      <c r="L265" s="736">
        <v>6</v>
      </c>
      <c r="M265" s="736" t="s">
        <v>65</v>
      </c>
      <c r="N265" s="1243">
        <v>54000</v>
      </c>
      <c r="O265" s="735"/>
      <c r="P265"/>
    </row>
    <row r="266" spans="1:16">
      <c r="A266" s="941">
        <v>261</v>
      </c>
      <c r="B266" s="734">
        <v>44553</v>
      </c>
      <c r="C266" s="736" t="s">
        <v>55</v>
      </c>
      <c r="D266" s="736" t="s">
        <v>653</v>
      </c>
      <c r="E266" s="736"/>
      <c r="F266" s="735"/>
      <c r="G266" s="736"/>
      <c r="H266" s="736"/>
      <c r="I266" s="736" t="s">
        <v>2894</v>
      </c>
      <c r="J266" s="735" t="s">
        <v>1459</v>
      </c>
      <c r="K266" s="736" t="s">
        <v>671</v>
      </c>
      <c r="L266" s="736">
        <v>210</v>
      </c>
      <c r="M266" s="736" t="s">
        <v>1337</v>
      </c>
      <c r="N266" s="1243">
        <v>5733000</v>
      </c>
      <c r="O266" s="735"/>
      <c r="P266"/>
    </row>
    <row r="267" spans="1:16">
      <c r="A267" s="941">
        <v>262</v>
      </c>
      <c r="B267" s="734">
        <v>44557</v>
      </c>
      <c r="C267" s="736" t="s">
        <v>55</v>
      </c>
      <c r="D267" s="736" t="s">
        <v>278</v>
      </c>
      <c r="E267" s="736" t="s">
        <v>825</v>
      </c>
      <c r="F267" s="735"/>
      <c r="G267" s="736" t="s">
        <v>276</v>
      </c>
      <c r="H267" s="736" t="s">
        <v>276</v>
      </c>
      <c r="I267" s="736" t="s">
        <v>2862</v>
      </c>
      <c r="J267" s="735" t="s">
        <v>1460</v>
      </c>
      <c r="K267" s="736" t="s">
        <v>61</v>
      </c>
      <c r="L267" s="736">
        <v>10</v>
      </c>
      <c r="M267" s="736" t="s">
        <v>65</v>
      </c>
      <c r="N267" s="1243">
        <v>207000</v>
      </c>
      <c r="O267" s="735"/>
      <c r="P267"/>
    </row>
    <row r="268" spans="1:16">
      <c r="A268" s="941">
        <v>263</v>
      </c>
      <c r="B268" s="734">
        <v>44557</v>
      </c>
      <c r="C268" s="736" t="s">
        <v>55</v>
      </c>
      <c r="D268" s="736"/>
      <c r="E268" s="736"/>
      <c r="F268" s="735"/>
      <c r="G268" s="736"/>
      <c r="H268" s="736"/>
      <c r="I268" s="736" t="s">
        <v>2867</v>
      </c>
      <c r="J268" s="735" t="s">
        <v>1461</v>
      </c>
      <c r="K268" s="736" t="s">
        <v>61</v>
      </c>
      <c r="L268" s="736">
        <v>1</v>
      </c>
      <c r="M268" s="736" t="s">
        <v>60</v>
      </c>
      <c r="N268" s="1243">
        <v>123600</v>
      </c>
      <c r="O268" s="735"/>
      <c r="P268"/>
    </row>
    <row r="269" spans="1:16">
      <c r="A269" s="941">
        <v>264</v>
      </c>
      <c r="B269" s="734">
        <v>44560</v>
      </c>
      <c r="C269" s="736" t="s">
        <v>55</v>
      </c>
      <c r="D269" s="736" t="s">
        <v>277</v>
      </c>
      <c r="E269" s="736"/>
      <c r="F269" s="735"/>
      <c r="G269" s="736" t="s">
        <v>276</v>
      </c>
      <c r="H269" s="736"/>
      <c r="I269" s="736" t="s">
        <v>2932</v>
      </c>
      <c r="J269" s="735" t="s">
        <v>1462</v>
      </c>
      <c r="K269" s="736" t="s">
        <v>61</v>
      </c>
      <c r="L269" s="736">
        <v>30</v>
      </c>
      <c r="M269" s="736" t="s">
        <v>64</v>
      </c>
      <c r="N269" s="1243">
        <v>13280</v>
      </c>
      <c r="O269" s="735"/>
      <c r="P269"/>
    </row>
    <row r="270" spans="1:16">
      <c r="A270" s="941">
        <v>265</v>
      </c>
      <c r="B270" s="734">
        <v>44560</v>
      </c>
      <c r="C270" s="736" t="s">
        <v>55</v>
      </c>
      <c r="D270" s="736" t="s">
        <v>277</v>
      </c>
      <c r="E270" s="736"/>
      <c r="F270" s="735"/>
      <c r="G270" s="736" t="s">
        <v>276</v>
      </c>
      <c r="H270" s="736"/>
      <c r="I270" s="736" t="s">
        <v>2933</v>
      </c>
      <c r="J270" s="735" t="s">
        <v>1463</v>
      </c>
      <c r="K270" s="736" t="s">
        <v>61</v>
      </c>
      <c r="L270" s="736">
        <v>2</v>
      </c>
      <c r="M270" s="736" t="s">
        <v>65</v>
      </c>
      <c r="N270" s="1243">
        <v>28000</v>
      </c>
      <c r="O270" s="735"/>
      <c r="P270"/>
    </row>
    <row r="271" spans="1:16">
      <c r="A271" s="941">
        <v>266</v>
      </c>
      <c r="B271" s="734">
        <v>44560</v>
      </c>
      <c r="C271" s="736" t="s">
        <v>55</v>
      </c>
      <c r="D271" s="736" t="s">
        <v>653</v>
      </c>
      <c r="E271" s="736"/>
      <c r="F271" s="735"/>
      <c r="G271" s="736"/>
      <c r="H271" s="736"/>
      <c r="I271" s="736" t="s">
        <v>2872</v>
      </c>
      <c r="J271" s="735" t="s">
        <v>1464</v>
      </c>
      <c r="K271" s="736" t="s">
        <v>58</v>
      </c>
      <c r="L271" s="736">
        <v>9</v>
      </c>
      <c r="M271" s="736" t="s">
        <v>65</v>
      </c>
      <c r="N271" s="1243">
        <v>191160</v>
      </c>
      <c r="O271" s="735"/>
      <c r="P271"/>
    </row>
    <row r="272" spans="1:16">
      <c r="A272" s="941">
        <v>267</v>
      </c>
      <c r="B272" s="734">
        <v>44560</v>
      </c>
      <c r="C272" s="736" t="s">
        <v>55</v>
      </c>
      <c r="D272" s="736" t="s">
        <v>653</v>
      </c>
      <c r="E272" s="736"/>
      <c r="F272" s="735"/>
      <c r="G272" s="736"/>
      <c r="H272" s="736"/>
      <c r="I272" s="736" t="s">
        <v>2872</v>
      </c>
      <c r="J272" s="735" t="s">
        <v>1465</v>
      </c>
      <c r="K272" s="736" t="s">
        <v>58</v>
      </c>
      <c r="L272" s="736">
        <v>1</v>
      </c>
      <c r="M272" s="736" t="s">
        <v>65</v>
      </c>
      <c r="N272" s="1243">
        <v>30130</v>
      </c>
      <c r="O272" s="735"/>
      <c r="P272"/>
    </row>
    <row r="273" spans="1:16">
      <c r="A273" s="736"/>
      <c r="B273" s="734" t="s">
        <v>114</v>
      </c>
      <c r="C273" s="736"/>
      <c r="D273" s="736"/>
      <c r="E273" s="736"/>
      <c r="F273" s="735"/>
      <c r="G273" s="736"/>
      <c r="H273" s="736"/>
      <c r="I273" s="736"/>
      <c r="J273" s="735"/>
      <c r="K273" s="736"/>
      <c r="L273" s="736"/>
      <c r="M273" s="736"/>
      <c r="N273" s="1243">
        <f>SUM(N6:N272)</f>
        <v>119902754</v>
      </c>
      <c r="O273" s="735"/>
      <c r="P273"/>
    </row>
  </sheetData>
  <mergeCells count="13">
    <mergeCell ref="M2:M5"/>
    <mergeCell ref="N2:N5"/>
    <mergeCell ref="O2:O5"/>
    <mergeCell ref="A1:O1"/>
    <mergeCell ref="A2:A5"/>
    <mergeCell ref="B2:B5"/>
    <mergeCell ref="C2:C5"/>
    <mergeCell ref="D2:D5"/>
    <mergeCell ref="E2:H2"/>
    <mergeCell ref="I2:I5"/>
    <mergeCell ref="J2:J5"/>
    <mergeCell ref="K2:K5"/>
    <mergeCell ref="L2:L5"/>
  </mergeCells>
  <phoneticPr fontId="15" type="noConversion"/>
  <printOptions horizontalCentered="1"/>
  <pageMargins left="0.6692913385826772" right="0.47244094488188981" top="0.6692913385826772" bottom="0.6692913385826772" header="0.6692913385826772" footer="0.39370078740157483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41"/>
  <sheetViews>
    <sheetView tabSelected="1" zoomScaleNormal="100" workbookViewId="0">
      <pane ySplit="4" topLeftCell="A83" activePane="bottomLeft" state="frozen"/>
      <selection activeCell="R273" sqref="R273"/>
      <selection pane="bottomLeft" activeCell="F28" sqref="F28"/>
    </sheetView>
  </sheetViews>
  <sheetFormatPr defaultRowHeight="13.5"/>
  <cols>
    <col min="1" max="1" width="3.6640625" style="83" customWidth="1"/>
    <col min="2" max="2" width="7.5546875" style="83" customWidth="1"/>
    <col min="3" max="3" width="30.6640625" style="82" customWidth="1"/>
    <col min="4" max="4" width="9.6640625" style="82" customWidth="1"/>
    <col min="5" max="5" width="4" style="83" customWidth="1"/>
    <col min="6" max="6" width="29.21875" style="603" customWidth="1"/>
    <col min="7" max="7" width="5.33203125" style="83" customWidth="1"/>
    <col min="8" max="8" width="5.77734375" style="83" customWidth="1"/>
    <col min="9" max="9" width="8.88671875" style="83" customWidth="1"/>
    <col min="10" max="10" width="12.109375" style="83" bestFit="1" customWidth="1"/>
    <col min="11" max="11" width="5.33203125" style="83" bestFit="1" customWidth="1"/>
    <col min="12" max="12" width="2.6640625" style="83" customWidth="1"/>
    <col min="13" max="239" width="8.88671875" style="82"/>
    <col min="240" max="240" width="3.6640625" style="82" customWidth="1"/>
    <col min="241" max="241" width="7.5546875" style="82" customWidth="1"/>
    <col min="242" max="242" width="30.21875" style="82" customWidth="1"/>
    <col min="243" max="243" width="9.5546875" style="82" customWidth="1"/>
    <col min="244" max="244" width="4" style="82" customWidth="1"/>
    <col min="245" max="245" width="29.21875" style="82" customWidth="1"/>
    <col min="246" max="246" width="5.33203125" style="82" customWidth="1"/>
    <col min="247" max="247" width="5.77734375" style="82" customWidth="1"/>
    <col min="248" max="248" width="8.88671875" style="82" customWidth="1"/>
    <col min="249" max="249" width="12.109375" style="82" bestFit="1" customWidth="1"/>
    <col min="250" max="250" width="5.33203125" style="82" bestFit="1" customWidth="1"/>
    <col min="251" max="251" width="2.6640625" style="82" customWidth="1"/>
    <col min="252" max="495" width="8.88671875" style="82"/>
    <col min="496" max="496" width="3.6640625" style="82" customWidth="1"/>
    <col min="497" max="497" width="7.5546875" style="82" customWidth="1"/>
    <col min="498" max="498" width="30.21875" style="82" customWidth="1"/>
    <col min="499" max="499" width="9.5546875" style="82" customWidth="1"/>
    <col min="500" max="500" width="4" style="82" customWidth="1"/>
    <col min="501" max="501" width="29.21875" style="82" customWidth="1"/>
    <col min="502" max="502" width="5.33203125" style="82" customWidth="1"/>
    <col min="503" max="503" width="5.77734375" style="82" customWidth="1"/>
    <col min="504" max="504" width="8.88671875" style="82" customWidth="1"/>
    <col min="505" max="505" width="12.109375" style="82" bestFit="1" customWidth="1"/>
    <col min="506" max="506" width="5.33203125" style="82" bestFit="1" customWidth="1"/>
    <col min="507" max="507" width="2.6640625" style="82" customWidth="1"/>
    <col min="508" max="751" width="8.88671875" style="82"/>
    <col min="752" max="752" width="3.6640625" style="82" customWidth="1"/>
    <col min="753" max="753" width="7.5546875" style="82" customWidth="1"/>
    <col min="754" max="754" width="30.21875" style="82" customWidth="1"/>
    <col min="755" max="755" width="9.5546875" style="82" customWidth="1"/>
    <col min="756" max="756" width="4" style="82" customWidth="1"/>
    <col min="757" max="757" width="29.21875" style="82" customWidth="1"/>
    <col min="758" max="758" width="5.33203125" style="82" customWidth="1"/>
    <col min="759" max="759" width="5.77734375" style="82" customWidth="1"/>
    <col min="760" max="760" width="8.88671875" style="82" customWidth="1"/>
    <col min="761" max="761" width="12.109375" style="82" bestFit="1" customWidth="1"/>
    <col min="762" max="762" width="5.33203125" style="82" bestFit="1" customWidth="1"/>
    <col min="763" max="763" width="2.6640625" style="82" customWidth="1"/>
    <col min="764" max="1007" width="8.88671875" style="82"/>
    <col min="1008" max="1008" width="3.6640625" style="82" customWidth="1"/>
    <col min="1009" max="1009" width="7.5546875" style="82" customWidth="1"/>
    <col min="1010" max="1010" width="30.21875" style="82" customWidth="1"/>
    <col min="1011" max="1011" width="9.5546875" style="82" customWidth="1"/>
    <col min="1012" max="1012" width="4" style="82" customWidth="1"/>
    <col min="1013" max="1013" width="29.21875" style="82" customWidth="1"/>
    <col min="1014" max="1014" width="5.33203125" style="82" customWidth="1"/>
    <col min="1015" max="1015" width="5.77734375" style="82" customWidth="1"/>
    <col min="1016" max="1016" width="8.88671875" style="82" customWidth="1"/>
    <col min="1017" max="1017" width="12.109375" style="82" bestFit="1" customWidth="1"/>
    <col min="1018" max="1018" width="5.33203125" style="82" bestFit="1" customWidth="1"/>
    <col min="1019" max="1019" width="2.6640625" style="82" customWidth="1"/>
    <col min="1020" max="1263" width="8.88671875" style="82"/>
    <col min="1264" max="1264" width="3.6640625" style="82" customWidth="1"/>
    <col min="1265" max="1265" width="7.5546875" style="82" customWidth="1"/>
    <col min="1266" max="1266" width="30.21875" style="82" customWidth="1"/>
    <col min="1267" max="1267" width="9.5546875" style="82" customWidth="1"/>
    <col min="1268" max="1268" width="4" style="82" customWidth="1"/>
    <col min="1269" max="1269" width="29.21875" style="82" customWidth="1"/>
    <col min="1270" max="1270" width="5.33203125" style="82" customWidth="1"/>
    <col min="1271" max="1271" width="5.77734375" style="82" customWidth="1"/>
    <col min="1272" max="1272" width="8.88671875" style="82" customWidth="1"/>
    <col min="1273" max="1273" width="12.109375" style="82" bestFit="1" customWidth="1"/>
    <col min="1274" max="1274" width="5.33203125" style="82" bestFit="1" customWidth="1"/>
    <col min="1275" max="1275" width="2.6640625" style="82" customWidth="1"/>
    <col min="1276" max="1519" width="8.88671875" style="82"/>
    <col min="1520" max="1520" width="3.6640625" style="82" customWidth="1"/>
    <col min="1521" max="1521" width="7.5546875" style="82" customWidth="1"/>
    <col min="1522" max="1522" width="30.21875" style="82" customWidth="1"/>
    <col min="1523" max="1523" width="9.5546875" style="82" customWidth="1"/>
    <col min="1524" max="1524" width="4" style="82" customWidth="1"/>
    <col min="1525" max="1525" width="29.21875" style="82" customWidth="1"/>
    <col min="1526" max="1526" width="5.33203125" style="82" customWidth="1"/>
    <col min="1527" max="1527" width="5.77734375" style="82" customWidth="1"/>
    <col min="1528" max="1528" width="8.88671875" style="82" customWidth="1"/>
    <col min="1529" max="1529" width="12.109375" style="82" bestFit="1" customWidth="1"/>
    <col min="1530" max="1530" width="5.33203125" style="82" bestFit="1" customWidth="1"/>
    <col min="1531" max="1531" width="2.6640625" style="82" customWidth="1"/>
    <col min="1532" max="1775" width="8.88671875" style="82"/>
    <col min="1776" max="1776" width="3.6640625" style="82" customWidth="1"/>
    <col min="1777" max="1777" width="7.5546875" style="82" customWidth="1"/>
    <col min="1778" max="1778" width="30.21875" style="82" customWidth="1"/>
    <col min="1779" max="1779" width="9.5546875" style="82" customWidth="1"/>
    <col min="1780" max="1780" width="4" style="82" customWidth="1"/>
    <col min="1781" max="1781" width="29.21875" style="82" customWidth="1"/>
    <col min="1782" max="1782" width="5.33203125" style="82" customWidth="1"/>
    <col min="1783" max="1783" width="5.77734375" style="82" customWidth="1"/>
    <col min="1784" max="1784" width="8.88671875" style="82" customWidth="1"/>
    <col min="1785" max="1785" width="12.109375" style="82" bestFit="1" customWidth="1"/>
    <col min="1786" max="1786" width="5.33203125" style="82" bestFit="1" customWidth="1"/>
    <col min="1787" max="1787" width="2.6640625" style="82" customWidth="1"/>
    <col min="1788" max="2031" width="8.88671875" style="82"/>
    <col min="2032" max="2032" width="3.6640625" style="82" customWidth="1"/>
    <col min="2033" max="2033" width="7.5546875" style="82" customWidth="1"/>
    <col min="2034" max="2034" width="30.21875" style="82" customWidth="1"/>
    <col min="2035" max="2035" width="9.5546875" style="82" customWidth="1"/>
    <col min="2036" max="2036" width="4" style="82" customWidth="1"/>
    <col min="2037" max="2037" width="29.21875" style="82" customWidth="1"/>
    <col min="2038" max="2038" width="5.33203125" style="82" customWidth="1"/>
    <col min="2039" max="2039" width="5.77734375" style="82" customWidth="1"/>
    <col min="2040" max="2040" width="8.88671875" style="82" customWidth="1"/>
    <col min="2041" max="2041" width="12.109375" style="82" bestFit="1" customWidth="1"/>
    <col min="2042" max="2042" width="5.33203125" style="82" bestFit="1" customWidth="1"/>
    <col min="2043" max="2043" width="2.6640625" style="82" customWidth="1"/>
    <col min="2044" max="2287" width="8.88671875" style="82"/>
    <col min="2288" max="2288" width="3.6640625" style="82" customWidth="1"/>
    <col min="2289" max="2289" width="7.5546875" style="82" customWidth="1"/>
    <col min="2290" max="2290" width="30.21875" style="82" customWidth="1"/>
    <col min="2291" max="2291" width="9.5546875" style="82" customWidth="1"/>
    <col min="2292" max="2292" width="4" style="82" customWidth="1"/>
    <col min="2293" max="2293" width="29.21875" style="82" customWidth="1"/>
    <col min="2294" max="2294" width="5.33203125" style="82" customWidth="1"/>
    <col min="2295" max="2295" width="5.77734375" style="82" customWidth="1"/>
    <col min="2296" max="2296" width="8.88671875" style="82" customWidth="1"/>
    <col min="2297" max="2297" width="12.109375" style="82" bestFit="1" customWidth="1"/>
    <col min="2298" max="2298" width="5.33203125" style="82" bestFit="1" customWidth="1"/>
    <col min="2299" max="2299" width="2.6640625" style="82" customWidth="1"/>
    <col min="2300" max="2543" width="8.88671875" style="82"/>
    <col min="2544" max="2544" width="3.6640625" style="82" customWidth="1"/>
    <col min="2545" max="2545" width="7.5546875" style="82" customWidth="1"/>
    <col min="2546" max="2546" width="30.21875" style="82" customWidth="1"/>
    <col min="2547" max="2547" width="9.5546875" style="82" customWidth="1"/>
    <col min="2548" max="2548" width="4" style="82" customWidth="1"/>
    <col min="2549" max="2549" width="29.21875" style="82" customWidth="1"/>
    <col min="2550" max="2550" width="5.33203125" style="82" customWidth="1"/>
    <col min="2551" max="2551" width="5.77734375" style="82" customWidth="1"/>
    <col min="2552" max="2552" width="8.88671875" style="82" customWidth="1"/>
    <col min="2553" max="2553" width="12.109375" style="82" bestFit="1" customWidth="1"/>
    <col min="2554" max="2554" width="5.33203125" style="82" bestFit="1" customWidth="1"/>
    <col min="2555" max="2555" width="2.6640625" style="82" customWidth="1"/>
    <col min="2556" max="2799" width="8.88671875" style="82"/>
    <col min="2800" max="2800" width="3.6640625" style="82" customWidth="1"/>
    <col min="2801" max="2801" width="7.5546875" style="82" customWidth="1"/>
    <col min="2802" max="2802" width="30.21875" style="82" customWidth="1"/>
    <col min="2803" max="2803" width="9.5546875" style="82" customWidth="1"/>
    <col min="2804" max="2804" width="4" style="82" customWidth="1"/>
    <col min="2805" max="2805" width="29.21875" style="82" customWidth="1"/>
    <col min="2806" max="2806" width="5.33203125" style="82" customWidth="1"/>
    <col min="2807" max="2807" width="5.77734375" style="82" customWidth="1"/>
    <col min="2808" max="2808" width="8.88671875" style="82" customWidth="1"/>
    <col min="2809" max="2809" width="12.109375" style="82" bestFit="1" customWidth="1"/>
    <col min="2810" max="2810" width="5.33203125" style="82" bestFit="1" customWidth="1"/>
    <col min="2811" max="2811" width="2.6640625" style="82" customWidth="1"/>
    <col min="2812" max="3055" width="8.88671875" style="82"/>
    <col min="3056" max="3056" width="3.6640625" style="82" customWidth="1"/>
    <col min="3057" max="3057" width="7.5546875" style="82" customWidth="1"/>
    <col min="3058" max="3058" width="30.21875" style="82" customWidth="1"/>
    <col min="3059" max="3059" width="9.5546875" style="82" customWidth="1"/>
    <col min="3060" max="3060" width="4" style="82" customWidth="1"/>
    <col min="3061" max="3061" width="29.21875" style="82" customWidth="1"/>
    <col min="3062" max="3062" width="5.33203125" style="82" customWidth="1"/>
    <col min="3063" max="3063" width="5.77734375" style="82" customWidth="1"/>
    <col min="3064" max="3064" width="8.88671875" style="82" customWidth="1"/>
    <col min="3065" max="3065" width="12.109375" style="82" bestFit="1" customWidth="1"/>
    <col min="3066" max="3066" width="5.33203125" style="82" bestFit="1" customWidth="1"/>
    <col min="3067" max="3067" width="2.6640625" style="82" customWidth="1"/>
    <col min="3068" max="3311" width="8.88671875" style="82"/>
    <col min="3312" max="3312" width="3.6640625" style="82" customWidth="1"/>
    <col min="3313" max="3313" width="7.5546875" style="82" customWidth="1"/>
    <col min="3314" max="3314" width="30.21875" style="82" customWidth="1"/>
    <col min="3315" max="3315" width="9.5546875" style="82" customWidth="1"/>
    <col min="3316" max="3316" width="4" style="82" customWidth="1"/>
    <col min="3317" max="3317" width="29.21875" style="82" customWidth="1"/>
    <col min="3318" max="3318" width="5.33203125" style="82" customWidth="1"/>
    <col min="3319" max="3319" width="5.77734375" style="82" customWidth="1"/>
    <col min="3320" max="3320" width="8.88671875" style="82" customWidth="1"/>
    <col min="3321" max="3321" width="12.109375" style="82" bestFit="1" customWidth="1"/>
    <col min="3322" max="3322" width="5.33203125" style="82" bestFit="1" customWidth="1"/>
    <col min="3323" max="3323" width="2.6640625" style="82" customWidth="1"/>
    <col min="3324" max="3567" width="8.88671875" style="82"/>
    <col min="3568" max="3568" width="3.6640625" style="82" customWidth="1"/>
    <col min="3569" max="3569" width="7.5546875" style="82" customWidth="1"/>
    <col min="3570" max="3570" width="30.21875" style="82" customWidth="1"/>
    <col min="3571" max="3571" width="9.5546875" style="82" customWidth="1"/>
    <col min="3572" max="3572" width="4" style="82" customWidth="1"/>
    <col min="3573" max="3573" width="29.21875" style="82" customWidth="1"/>
    <col min="3574" max="3574" width="5.33203125" style="82" customWidth="1"/>
    <col min="3575" max="3575" width="5.77734375" style="82" customWidth="1"/>
    <col min="3576" max="3576" width="8.88671875" style="82" customWidth="1"/>
    <col min="3577" max="3577" width="12.109375" style="82" bestFit="1" customWidth="1"/>
    <col min="3578" max="3578" width="5.33203125" style="82" bestFit="1" customWidth="1"/>
    <col min="3579" max="3579" width="2.6640625" style="82" customWidth="1"/>
    <col min="3580" max="3823" width="8.88671875" style="82"/>
    <col min="3824" max="3824" width="3.6640625" style="82" customWidth="1"/>
    <col min="3825" max="3825" width="7.5546875" style="82" customWidth="1"/>
    <col min="3826" max="3826" width="30.21875" style="82" customWidth="1"/>
    <col min="3827" max="3827" width="9.5546875" style="82" customWidth="1"/>
    <col min="3828" max="3828" width="4" style="82" customWidth="1"/>
    <col min="3829" max="3829" width="29.21875" style="82" customWidth="1"/>
    <col min="3830" max="3830" width="5.33203125" style="82" customWidth="1"/>
    <col min="3831" max="3831" width="5.77734375" style="82" customWidth="1"/>
    <col min="3832" max="3832" width="8.88671875" style="82" customWidth="1"/>
    <col min="3833" max="3833" width="12.109375" style="82" bestFit="1" customWidth="1"/>
    <col min="3834" max="3834" width="5.33203125" style="82" bestFit="1" customWidth="1"/>
    <col min="3835" max="3835" width="2.6640625" style="82" customWidth="1"/>
    <col min="3836" max="4079" width="8.88671875" style="82"/>
    <col min="4080" max="4080" width="3.6640625" style="82" customWidth="1"/>
    <col min="4081" max="4081" width="7.5546875" style="82" customWidth="1"/>
    <col min="4082" max="4082" width="30.21875" style="82" customWidth="1"/>
    <col min="4083" max="4083" width="9.5546875" style="82" customWidth="1"/>
    <col min="4084" max="4084" width="4" style="82" customWidth="1"/>
    <col min="4085" max="4085" width="29.21875" style="82" customWidth="1"/>
    <col min="4086" max="4086" width="5.33203125" style="82" customWidth="1"/>
    <col min="4087" max="4087" width="5.77734375" style="82" customWidth="1"/>
    <col min="4088" max="4088" width="8.88671875" style="82" customWidth="1"/>
    <col min="4089" max="4089" width="12.109375" style="82" bestFit="1" customWidth="1"/>
    <col min="4090" max="4090" width="5.33203125" style="82" bestFit="1" customWidth="1"/>
    <col min="4091" max="4091" width="2.6640625" style="82" customWidth="1"/>
    <col min="4092" max="4335" width="8.88671875" style="82"/>
    <col min="4336" max="4336" width="3.6640625" style="82" customWidth="1"/>
    <col min="4337" max="4337" width="7.5546875" style="82" customWidth="1"/>
    <col min="4338" max="4338" width="30.21875" style="82" customWidth="1"/>
    <col min="4339" max="4339" width="9.5546875" style="82" customWidth="1"/>
    <col min="4340" max="4340" width="4" style="82" customWidth="1"/>
    <col min="4341" max="4341" width="29.21875" style="82" customWidth="1"/>
    <col min="4342" max="4342" width="5.33203125" style="82" customWidth="1"/>
    <col min="4343" max="4343" width="5.77734375" style="82" customWidth="1"/>
    <col min="4344" max="4344" width="8.88671875" style="82" customWidth="1"/>
    <col min="4345" max="4345" width="12.109375" style="82" bestFit="1" customWidth="1"/>
    <col min="4346" max="4346" width="5.33203125" style="82" bestFit="1" customWidth="1"/>
    <col min="4347" max="4347" width="2.6640625" style="82" customWidth="1"/>
    <col min="4348" max="4591" width="8.88671875" style="82"/>
    <col min="4592" max="4592" width="3.6640625" style="82" customWidth="1"/>
    <col min="4593" max="4593" width="7.5546875" style="82" customWidth="1"/>
    <col min="4594" max="4594" width="30.21875" style="82" customWidth="1"/>
    <col min="4595" max="4595" width="9.5546875" style="82" customWidth="1"/>
    <col min="4596" max="4596" width="4" style="82" customWidth="1"/>
    <col min="4597" max="4597" width="29.21875" style="82" customWidth="1"/>
    <col min="4598" max="4598" width="5.33203125" style="82" customWidth="1"/>
    <col min="4599" max="4599" width="5.77734375" style="82" customWidth="1"/>
    <col min="4600" max="4600" width="8.88671875" style="82" customWidth="1"/>
    <col min="4601" max="4601" width="12.109375" style="82" bestFit="1" customWidth="1"/>
    <col min="4602" max="4602" width="5.33203125" style="82" bestFit="1" customWidth="1"/>
    <col min="4603" max="4603" width="2.6640625" style="82" customWidth="1"/>
    <col min="4604" max="4847" width="8.88671875" style="82"/>
    <col min="4848" max="4848" width="3.6640625" style="82" customWidth="1"/>
    <col min="4849" max="4849" width="7.5546875" style="82" customWidth="1"/>
    <col min="4850" max="4850" width="30.21875" style="82" customWidth="1"/>
    <col min="4851" max="4851" width="9.5546875" style="82" customWidth="1"/>
    <col min="4852" max="4852" width="4" style="82" customWidth="1"/>
    <col min="4853" max="4853" width="29.21875" style="82" customWidth="1"/>
    <col min="4854" max="4854" width="5.33203125" style="82" customWidth="1"/>
    <col min="4855" max="4855" width="5.77734375" style="82" customWidth="1"/>
    <col min="4856" max="4856" width="8.88671875" style="82" customWidth="1"/>
    <col min="4857" max="4857" width="12.109375" style="82" bestFit="1" customWidth="1"/>
    <col min="4858" max="4858" width="5.33203125" style="82" bestFit="1" customWidth="1"/>
    <col min="4859" max="4859" width="2.6640625" style="82" customWidth="1"/>
    <col min="4860" max="5103" width="8.88671875" style="82"/>
    <col min="5104" max="5104" width="3.6640625" style="82" customWidth="1"/>
    <col min="5105" max="5105" width="7.5546875" style="82" customWidth="1"/>
    <col min="5106" max="5106" width="30.21875" style="82" customWidth="1"/>
    <col min="5107" max="5107" width="9.5546875" style="82" customWidth="1"/>
    <col min="5108" max="5108" width="4" style="82" customWidth="1"/>
    <col min="5109" max="5109" width="29.21875" style="82" customWidth="1"/>
    <col min="5110" max="5110" width="5.33203125" style="82" customWidth="1"/>
    <col min="5111" max="5111" width="5.77734375" style="82" customWidth="1"/>
    <col min="5112" max="5112" width="8.88671875" style="82" customWidth="1"/>
    <col min="5113" max="5113" width="12.109375" style="82" bestFit="1" customWidth="1"/>
    <col min="5114" max="5114" width="5.33203125" style="82" bestFit="1" customWidth="1"/>
    <col min="5115" max="5115" width="2.6640625" style="82" customWidth="1"/>
    <col min="5116" max="5359" width="8.88671875" style="82"/>
    <col min="5360" max="5360" width="3.6640625" style="82" customWidth="1"/>
    <col min="5361" max="5361" width="7.5546875" style="82" customWidth="1"/>
    <col min="5362" max="5362" width="30.21875" style="82" customWidth="1"/>
    <col min="5363" max="5363" width="9.5546875" style="82" customWidth="1"/>
    <col min="5364" max="5364" width="4" style="82" customWidth="1"/>
    <col min="5365" max="5365" width="29.21875" style="82" customWidth="1"/>
    <col min="5366" max="5366" width="5.33203125" style="82" customWidth="1"/>
    <col min="5367" max="5367" width="5.77734375" style="82" customWidth="1"/>
    <col min="5368" max="5368" width="8.88671875" style="82" customWidth="1"/>
    <col min="5369" max="5369" width="12.109375" style="82" bestFit="1" customWidth="1"/>
    <col min="5370" max="5370" width="5.33203125" style="82" bestFit="1" customWidth="1"/>
    <col min="5371" max="5371" width="2.6640625" style="82" customWidth="1"/>
    <col min="5372" max="5615" width="8.88671875" style="82"/>
    <col min="5616" max="5616" width="3.6640625" style="82" customWidth="1"/>
    <col min="5617" max="5617" width="7.5546875" style="82" customWidth="1"/>
    <col min="5618" max="5618" width="30.21875" style="82" customWidth="1"/>
    <col min="5619" max="5619" width="9.5546875" style="82" customWidth="1"/>
    <col min="5620" max="5620" width="4" style="82" customWidth="1"/>
    <col min="5621" max="5621" width="29.21875" style="82" customWidth="1"/>
    <col min="5622" max="5622" width="5.33203125" style="82" customWidth="1"/>
    <col min="5623" max="5623" width="5.77734375" style="82" customWidth="1"/>
    <col min="5624" max="5624" width="8.88671875" style="82" customWidth="1"/>
    <col min="5625" max="5625" width="12.109375" style="82" bestFit="1" customWidth="1"/>
    <col min="5626" max="5626" width="5.33203125" style="82" bestFit="1" customWidth="1"/>
    <col min="5627" max="5627" width="2.6640625" style="82" customWidth="1"/>
    <col min="5628" max="5871" width="8.88671875" style="82"/>
    <col min="5872" max="5872" width="3.6640625" style="82" customWidth="1"/>
    <col min="5873" max="5873" width="7.5546875" style="82" customWidth="1"/>
    <col min="5874" max="5874" width="30.21875" style="82" customWidth="1"/>
    <col min="5875" max="5875" width="9.5546875" style="82" customWidth="1"/>
    <col min="5876" max="5876" width="4" style="82" customWidth="1"/>
    <col min="5877" max="5877" width="29.21875" style="82" customWidth="1"/>
    <col min="5878" max="5878" width="5.33203125" style="82" customWidth="1"/>
    <col min="5879" max="5879" width="5.77734375" style="82" customWidth="1"/>
    <col min="5880" max="5880" width="8.88671875" style="82" customWidth="1"/>
    <col min="5881" max="5881" width="12.109375" style="82" bestFit="1" customWidth="1"/>
    <col min="5882" max="5882" width="5.33203125" style="82" bestFit="1" customWidth="1"/>
    <col min="5883" max="5883" width="2.6640625" style="82" customWidth="1"/>
    <col min="5884" max="6127" width="8.88671875" style="82"/>
    <col min="6128" max="6128" width="3.6640625" style="82" customWidth="1"/>
    <col min="6129" max="6129" width="7.5546875" style="82" customWidth="1"/>
    <col min="6130" max="6130" width="30.21875" style="82" customWidth="1"/>
    <col min="6131" max="6131" width="9.5546875" style="82" customWidth="1"/>
    <col min="6132" max="6132" width="4" style="82" customWidth="1"/>
    <col min="6133" max="6133" width="29.21875" style="82" customWidth="1"/>
    <col min="6134" max="6134" width="5.33203125" style="82" customWidth="1"/>
    <col min="6135" max="6135" width="5.77734375" style="82" customWidth="1"/>
    <col min="6136" max="6136" width="8.88671875" style="82" customWidth="1"/>
    <col min="6137" max="6137" width="12.109375" style="82" bestFit="1" customWidth="1"/>
    <col min="6138" max="6138" width="5.33203125" style="82" bestFit="1" customWidth="1"/>
    <col min="6139" max="6139" width="2.6640625" style="82" customWidth="1"/>
    <col min="6140" max="6383" width="8.88671875" style="82"/>
    <col min="6384" max="6384" width="3.6640625" style="82" customWidth="1"/>
    <col min="6385" max="6385" width="7.5546875" style="82" customWidth="1"/>
    <col min="6386" max="6386" width="30.21875" style="82" customWidth="1"/>
    <col min="6387" max="6387" width="9.5546875" style="82" customWidth="1"/>
    <col min="6388" max="6388" width="4" style="82" customWidth="1"/>
    <col min="6389" max="6389" width="29.21875" style="82" customWidth="1"/>
    <col min="6390" max="6390" width="5.33203125" style="82" customWidth="1"/>
    <col min="6391" max="6391" width="5.77734375" style="82" customWidth="1"/>
    <col min="6392" max="6392" width="8.88671875" style="82" customWidth="1"/>
    <col min="6393" max="6393" width="12.109375" style="82" bestFit="1" customWidth="1"/>
    <col min="6394" max="6394" width="5.33203125" style="82" bestFit="1" customWidth="1"/>
    <col min="6395" max="6395" width="2.6640625" style="82" customWidth="1"/>
    <col min="6396" max="6639" width="8.88671875" style="82"/>
    <col min="6640" max="6640" width="3.6640625" style="82" customWidth="1"/>
    <col min="6641" max="6641" width="7.5546875" style="82" customWidth="1"/>
    <col min="6642" max="6642" width="30.21875" style="82" customWidth="1"/>
    <col min="6643" max="6643" width="9.5546875" style="82" customWidth="1"/>
    <col min="6644" max="6644" width="4" style="82" customWidth="1"/>
    <col min="6645" max="6645" width="29.21875" style="82" customWidth="1"/>
    <col min="6646" max="6646" width="5.33203125" style="82" customWidth="1"/>
    <col min="6647" max="6647" width="5.77734375" style="82" customWidth="1"/>
    <col min="6648" max="6648" width="8.88671875" style="82" customWidth="1"/>
    <col min="6649" max="6649" width="12.109375" style="82" bestFit="1" customWidth="1"/>
    <col min="6650" max="6650" width="5.33203125" style="82" bestFit="1" customWidth="1"/>
    <col min="6651" max="6651" width="2.6640625" style="82" customWidth="1"/>
    <col min="6652" max="6895" width="8.88671875" style="82"/>
    <col min="6896" max="6896" width="3.6640625" style="82" customWidth="1"/>
    <col min="6897" max="6897" width="7.5546875" style="82" customWidth="1"/>
    <col min="6898" max="6898" width="30.21875" style="82" customWidth="1"/>
    <col min="6899" max="6899" width="9.5546875" style="82" customWidth="1"/>
    <col min="6900" max="6900" width="4" style="82" customWidth="1"/>
    <col min="6901" max="6901" width="29.21875" style="82" customWidth="1"/>
    <col min="6902" max="6902" width="5.33203125" style="82" customWidth="1"/>
    <col min="6903" max="6903" width="5.77734375" style="82" customWidth="1"/>
    <col min="6904" max="6904" width="8.88671875" style="82" customWidth="1"/>
    <col min="6905" max="6905" width="12.109375" style="82" bestFit="1" customWidth="1"/>
    <col min="6906" max="6906" width="5.33203125" style="82" bestFit="1" customWidth="1"/>
    <col min="6907" max="6907" width="2.6640625" style="82" customWidth="1"/>
    <col min="6908" max="7151" width="8.88671875" style="82"/>
    <col min="7152" max="7152" width="3.6640625" style="82" customWidth="1"/>
    <col min="7153" max="7153" width="7.5546875" style="82" customWidth="1"/>
    <col min="7154" max="7154" width="30.21875" style="82" customWidth="1"/>
    <col min="7155" max="7155" width="9.5546875" style="82" customWidth="1"/>
    <col min="7156" max="7156" width="4" style="82" customWidth="1"/>
    <col min="7157" max="7157" width="29.21875" style="82" customWidth="1"/>
    <col min="7158" max="7158" width="5.33203125" style="82" customWidth="1"/>
    <col min="7159" max="7159" width="5.77734375" style="82" customWidth="1"/>
    <col min="7160" max="7160" width="8.88671875" style="82" customWidth="1"/>
    <col min="7161" max="7161" width="12.109375" style="82" bestFit="1" customWidth="1"/>
    <col min="7162" max="7162" width="5.33203125" style="82" bestFit="1" customWidth="1"/>
    <col min="7163" max="7163" width="2.6640625" style="82" customWidth="1"/>
    <col min="7164" max="7407" width="8.88671875" style="82"/>
    <col min="7408" max="7408" width="3.6640625" style="82" customWidth="1"/>
    <col min="7409" max="7409" width="7.5546875" style="82" customWidth="1"/>
    <col min="7410" max="7410" width="30.21875" style="82" customWidth="1"/>
    <col min="7411" max="7411" width="9.5546875" style="82" customWidth="1"/>
    <col min="7412" max="7412" width="4" style="82" customWidth="1"/>
    <col min="7413" max="7413" width="29.21875" style="82" customWidth="1"/>
    <col min="7414" max="7414" width="5.33203125" style="82" customWidth="1"/>
    <col min="7415" max="7415" width="5.77734375" style="82" customWidth="1"/>
    <col min="7416" max="7416" width="8.88671875" style="82" customWidth="1"/>
    <col min="7417" max="7417" width="12.109375" style="82" bestFit="1" customWidth="1"/>
    <col min="7418" max="7418" width="5.33203125" style="82" bestFit="1" customWidth="1"/>
    <col min="7419" max="7419" width="2.6640625" style="82" customWidth="1"/>
    <col min="7420" max="7663" width="8.88671875" style="82"/>
    <col min="7664" max="7664" width="3.6640625" style="82" customWidth="1"/>
    <col min="7665" max="7665" width="7.5546875" style="82" customWidth="1"/>
    <col min="7666" max="7666" width="30.21875" style="82" customWidth="1"/>
    <col min="7667" max="7667" width="9.5546875" style="82" customWidth="1"/>
    <col min="7668" max="7668" width="4" style="82" customWidth="1"/>
    <col min="7669" max="7669" width="29.21875" style="82" customWidth="1"/>
    <col min="7670" max="7670" width="5.33203125" style="82" customWidth="1"/>
    <col min="7671" max="7671" width="5.77734375" style="82" customWidth="1"/>
    <col min="7672" max="7672" width="8.88671875" style="82" customWidth="1"/>
    <col min="7673" max="7673" width="12.109375" style="82" bestFit="1" customWidth="1"/>
    <col min="7674" max="7674" width="5.33203125" style="82" bestFit="1" customWidth="1"/>
    <col min="7675" max="7675" width="2.6640625" style="82" customWidth="1"/>
    <col min="7676" max="7919" width="8.88671875" style="82"/>
    <col min="7920" max="7920" width="3.6640625" style="82" customWidth="1"/>
    <col min="7921" max="7921" width="7.5546875" style="82" customWidth="1"/>
    <col min="7922" max="7922" width="30.21875" style="82" customWidth="1"/>
    <col min="7923" max="7923" width="9.5546875" style="82" customWidth="1"/>
    <col min="7924" max="7924" width="4" style="82" customWidth="1"/>
    <col min="7925" max="7925" width="29.21875" style="82" customWidth="1"/>
    <col min="7926" max="7926" width="5.33203125" style="82" customWidth="1"/>
    <col min="7927" max="7927" width="5.77734375" style="82" customWidth="1"/>
    <col min="7928" max="7928" width="8.88671875" style="82" customWidth="1"/>
    <col min="7929" max="7929" width="12.109375" style="82" bestFit="1" customWidth="1"/>
    <col min="7930" max="7930" width="5.33203125" style="82" bestFit="1" customWidth="1"/>
    <col min="7931" max="7931" width="2.6640625" style="82" customWidth="1"/>
    <col min="7932" max="8175" width="8.88671875" style="82"/>
    <col min="8176" max="8176" width="3.6640625" style="82" customWidth="1"/>
    <col min="8177" max="8177" width="7.5546875" style="82" customWidth="1"/>
    <col min="8178" max="8178" width="30.21875" style="82" customWidth="1"/>
    <col min="8179" max="8179" width="9.5546875" style="82" customWidth="1"/>
    <col min="8180" max="8180" width="4" style="82" customWidth="1"/>
    <col min="8181" max="8181" width="29.21875" style="82" customWidth="1"/>
    <col min="8182" max="8182" width="5.33203125" style="82" customWidth="1"/>
    <col min="8183" max="8183" width="5.77734375" style="82" customWidth="1"/>
    <col min="8184" max="8184" width="8.88671875" style="82" customWidth="1"/>
    <col min="8185" max="8185" width="12.109375" style="82" bestFit="1" customWidth="1"/>
    <col min="8186" max="8186" width="5.33203125" style="82" bestFit="1" customWidth="1"/>
    <col min="8187" max="8187" width="2.6640625" style="82" customWidth="1"/>
    <col min="8188" max="8431" width="8.88671875" style="82"/>
    <col min="8432" max="8432" width="3.6640625" style="82" customWidth="1"/>
    <col min="8433" max="8433" width="7.5546875" style="82" customWidth="1"/>
    <col min="8434" max="8434" width="30.21875" style="82" customWidth="1"/>
    <col min="8435" max="8435" width="9.5546875" style="82" customWidth="1"/>
    <col min="8436" max="8436" width="4" style="82" customWidth="1"/>
    <col min="8437" max="8437" width="29.21875" style="82" customWidth="1"/>
    <col min="8438" max="8438" width="5.33203125" style="82" customWidth="1"/>
    <col min="8439" max="8439" width="5.77734375" style="82" customWidth="1"/>
    <col min="8440" max="8440" width="8.88671875" style="82" customWidth="1"/>
    <col min="8441" max="8441" width="12.109375" style="82" bestFit="1" customWidth="1"/>
    <col min="8442" max="8442" width="5.33203125" style="82" bestFit="1" customWidth="1"/>
    <col min="8443" max="8443" width="2.6640625" style="82" customWidth="1"/>
    <col min="8444" max="8687" width="8.88671875" style="82"/>
    <col min="8688" max="8688" width="3.6640625" style="82" customWidth="1"/>
    <col min="8689" max="8689" width="7.5546875" style="82" customWidth="1"/>
    <col min="8690" max="8690" width="30.21875" style="82" customWidth="1"/>
    <col min="8691" max="8691" width="9.5546875" style="82" customWidth="1"/>
    <col min="8692" max="8692" width="4" style="82" customWidth="1"/>
    <col min="8693" max="8693" width="29.21875" style="82" customWidth="1"/>
    <col min="8694" max="8694" width="5.33203125" style="82" customWidth="1"/>
    <col min="8695" max="8695" width="5.77734375" style="82" customWidth="1"/>
    <col min="8696" max="8696" width="8.88671875" style="82" customWidth="1"/>
    <col min="8697" max="8697" width="12.109375" style="82" bestFit="1" customWidth="1"/>
    <col min="8698" max="8698" width="5.33203125" style="82" bestFit="1" customWidth="1"/>
    <col min="8699" max="8699" width="2.6640625" style="82" customWidth="1"/>
    <col min="8700" max="8943" width="8.88671875" style="82"/>
    <col min="8944" max="8944" width="3.6640625" style="82" customWidth="1"/>
    <col min="8945" max="8945" width="7.5546875" style="82" customWidth="1"/>
    <col min="8946" max="8946" width="30.21875" style="82" customWidth="1"/>
    <col min="8947" max="8947" width="9.5546875" style="82" customWidth="1"/>
    <col min="8948" max="8948" width="4" style="82" customWidth="1"/>
    <col min="8949" max="8949" width="29.21875" style="82" customWidth="1"/>
    <col min="8950" max="8950" width="5.33203125" style="82" customWidth="1"/>
    <col min="8951" max="8951" width="5.77734375" style="82" customWidth="1"/>
    <col min="8952" max="8952" width="8.88671875" style="82" customWidth="1"/>
    <col min="8953" max="8953" width="12.109375" style="82" bestFit="1" customWidth="1"/>
    <col min="8954" max="8954" width="5.33203125" style="82" bestFit="1" customWidth="1"/>
    <col min="8955" max="8955" width="2.6640625" style="82" customWidth="1"/>
    <col min="8956" max="9199" width="8.88671875" style="82"/>
    <col min="9200" max="9200" width="3.6640625" style="82" customWidth="1"/>
    <col min="9201" max="9201" width="7.5546875" style="82" customWidth="1"/>
    <col min="9202" max="9202" width="30.21875" style="82" customWidth="1"/>
    <col min="9203" max="9203" width="9.5546875" style="82" customWidth="1"/>
    <col min="9204" max="9204" width="4" style="82" customWidth="1"/>
    <col min="9205" max="9205" width="29.21875" style="82" customWidth="1"/>
    <col min="9206" max="9206" width="5.33203125" style="82" customWidth="1"/>
    <col min="9207" max="9207" width="5.77734375" style="82" customWidth="1"/>
    <col min="9208" max="9208" width="8.88671875" style="82" customWidth="1"/>
    <col min="9209" max="9209" width="12.109375" style="82" bestFit="1" customWidth="1"/>
    <col min="9210" max="9210" width="5.33203125" style="82" bestFit="1" customWidth="1"/>
    <col min="9211" max="9211" width="2.6640625" style="82" customWidth="1"/>
    <col min="9212" max="9455" width="8.88671875" style="82"/>
    <col min="9456" max="9456" width="3.6640625" style="82" customWidth="1"/>
    <col min="9457" max="9457" width="7.5546875" style="82" customWidth="1"/>
    <col min="9458" max="9458" width="30.21875" style="82" customWidth="1"/>
    <col min="9459" max="9459" width="9.5546875" style="82" customWidth="1"/>
    <col min="9460" max="9460" width="4" style="82" customWidth="1"/>
    <col min="9461" max="9461" width="29.21875" style="82" customWidth="1"/>
    <col min="9462" max="9462" width="5.33203125" style="82" customWidth="1"/>
    <col min="9463" max="9463" width="5.77734375" style="82" customWidth="1"/>
    <col min="9464" max="9464" width="8.88671875" style="82" customWidth="1"/>
    <col min="9465" max="9465" width="12.109375" style="82" bestFit="1" customWidth="1"/>
    <col min="9466" max="9466" width="5.33203125" style="82" bestFit="1" customWidth="1"/>
    <col min="9467" max="9467" width="2.6640625" style="82" customWidth="1"/>
    <col min="9468" max="9711" width="8.88671875" style="82"/>
    <col min="9712" max="9712" width="3.6640625" style="82" customWidth="1"/>
    <col min="9713" max="9713" width="7.5546875" style="82" customWidth="1"/>
    <col min="9714" max="9714" width="30.21875" style="82" customWidth="1"/>
    <col min="9715" max="9715" width="9.5546875" style="82" customWidth="1"/>
    <col min="9716" max="9716" width="4" style="82" customWidth="1"/>
    <col min="9717" max="9717" width="29.21875" style="82" customWidth="1"/>
    <col min="9718" max="9718" width="5.33203125" style="82" customWidth="1"/>
    <col min="9719" max="9719" width="5.77734375" style="82" customWidth="1"/>
    <col min="9720" max="9720" width="8.88671875" style="82" customWidth="1"/>
    <col min="9721" max="9721" width="12.109375" style="82" bestFit="1" customWidth="1"/>
    <col min="9722" max="9722" width="5.33203125" style="82" bestFit="1" customWidth="1"/>
    <col min="9723" max="9723" width="2.6640625" style="82" customWidth="1"/>
    <col min="9724" max="9967" width="8.88671875" style="82"/>
    <col min="9968" max="9968" width="3.6640625" style="82" customWidth="1"/>
    <col min="9969" max="9969" width="7.5546875" style="82" customWidth="1"/>
    <col min="9970" max="9970" width="30.21875" style="82" customWidth="1"/>
    <col min="9971" max="9971" width="9.5546875" style="82" customWidth="1"/>
    <col min="9972" max="9972" width="4" style="82" customWidth="1"/>
    <col min="9973" max="9973" width="29.21875" style="82" customWidth="1"/>
    <col min="9974" max="9974" width="5.33203125" style="82" customWidth="1"/>
    <col min="9975" max="9975" width="5.77734375" style="82" customWidth="1"/>
    <col min="9976" max="9976" width="8.88671875" style="82" customWidth="1"/>
    <col min="9977" max="9977" width="12.109375" style="82" bestFit="1" customWidth="1"/>
    <col min="9978" max="9978" width="5.33203125" style="82" bestFit="1" customWidth="1"/>
    <col min="9979" max="9979" width="2.6640625" style="82" customWidth="1"/>
    <col min="9980" max="10223" width="8.88671875" style="82"/>
    <col min="10224" max="10224" width="3.6640625" style="82" customWidth="1"/>
    <col min="10225" max="10225" width="7.5546875" style="82" customWidth="1"/>
    <col min="10226" max="10226" width="30.21875" style="82" customWidth="1"/>
    <col min="10227" max="10227" width="9.5546875" style="82" customWidth="1"/>
    <col min="10228" max="10228" width="4" style="82" customWidth="1"/>
    <col min="10229" max="10229" width="29.21875" style="82" customWidth="1"/>
    <col min="10230" max="10230" width="5.33203125" style="82" customWidth="1"/>
    <col min="10231" max="10231" width="5.77734375" style="82" customWidth="1"/>
    <col min="10232" max="10232" width="8.88671875" style="82" customWidth="1"/>
    <col min="10233" max="10233" width="12.109375" style="82" bestFit="1" customWidth="1"/>
    <col min="10234" max="10234" width="5.33203125" style="82" bestFit="1" customWidth="1"/>
    <col min="10235" max="10235" width="2.6640625" style="82" customWidth="1"/>
    <col min="10236" max="10479" width="8.88671875" style="82"/>
    <col min="10480" max="10480" width="3.6640625" style="82" customWidth="1"/>
    <col min="10481" max="10481" width="7.5546875" style="82" customWidth="1"/>
    <col min="10482" max="10482" width="30.21875" style="82" customWidth="1"/>
    <col min="10483" max="10483" width="9.5546875" style="82" customWidth="1"/>
    <col min="10484" max="10484" width="4" style="82" customWidth="1"/>
    <col min="10485" max="10485" width="29.21875" style="82" customWidth="1"/>
    <col min="10486" max="10486" width="5.33203125" style="82" customWidth="1"/>
    <col min="10487" max="10487" width="5.77734375" style="82" customWidth="1"/>
    <col min="10488" max="10488" width="8.88671875" style="82" customWidth="1"/>
    <col min="10489" max="10489" width="12.109375" style="82" bestFit="1" customWidth="1"/>
    <col min="10490" max="10490" width="5.33203125" style="82" bestFit="1" customWidth="1"/>
    <col min="10491" max="10491" width="2.6640625" style="82" customWidth="1"/>
    <col min="10492" max="10735" width="8.88671875" style="82"/>
    <col min="10736" max="10736" width="3.6640625" style="82" customWidth="1"/>
    <col min="10737" max="10737" width="7.5546875" style="82" customWidth="1"/>
    <col min="10738" max="10738" width="30.21875" style="82" customWidth="1"/>
    <col min="10739" max="10739" width="9.5546875" style="82" customWidth="1"/>
    <col min="10740" max="10740" width="4" style="82" customWidth="1"/>
    <col min="10741" max="10741" width="29.21875" style="82" customWidth="1"/>
    <col min="10742" max="10742" width="5.33203125" style="82" customWidth="1"/>
    <col min="10743" max="10743" width="5.77734375" style="82" customWidth="1"/>
    <col min="10744" max="10744" width="8.88671875" style="82" customWidth="1"/>
    <col min="10745" max="10745" width="12.109375" style="82" bestFit="1" customWidth="1"/>
    <col min="10746" max="10746" width="5.33203125" style="82" bestFit="1" customWidth="1"/>
    <col min="10747" max="10747" width="2.6640625" style="82" customWidth="1"/>
    <col min="10748" max="10991" width="8.88671875" style="82"/>
    <col min="10992" max="10992" width="3.6640625" style="82" customWidth="1"/>
    <col min="10993" max="10993" width="7.5546875" style="82" customWidth="1"/>
    <col min="10994" max="10994" width="30.21875" style="82" customWidth="1"/>
    <col min="10995" max="10995" width="9.5546875" style="82" customWidth="1"/>
    <col min="10996" max="10996" width="4" style="82" customWidth="1"/>
    <col min="10997" max="10997" width="29.21875" style="82" customWidth="1"/>
    <col min="10998" max="10998" width="5.33203125" style="82" customWidth="1"/>
    <col min="10999" max="10999" width="5.77734375" style="82" customWidth="1"/>
    <col min="11000" max="11000" width="8.88671875" style="82" customWidth="1"/>
    <col min="11001" max="11001" width="12.109375" style="82" bestFit="1" customWidth="1"/>
    <col min="11002" max="11002" width="5.33203125" style="82" bestFit="1" customWidth="1"/>
    <col min="11003" max="11003" width="2.6640625" style="82" customWidth="1"/>
    <col min="11004" max="11247" width="8.88671875" style="82"/>
    <col min="11248" max="11248" width="3.6640625" style="82" customWidth="1"/>
    <col min="11249" max="11249" width="7.5546875" style="82" customWidth="1"/>
    <col min="11250" max="11250" width="30.21875" style="82" customWidth="1"/>
    <col min="11251" max="11251" width="9.5546875" style="82" customWidth="1"/>
    <col min="11252" max="11252" width="4" style="82" customWidth="1"/>
    <col min="11253" max="11253" width="29.21875" style="82" customWidth="1"/>
    <col min="11254" max="11254" width="5.33203125" style="82" customWidth="1"/>
    <col min="11255" max="11255" width="5.77734375" style="82" customWidth="1"/>
    <col min="11256" max="11256" width="8.88671875" style="82" customWidth="1"/>
    <col min="11257" max="11257" width="12.109375" style="82" bestFit="1" customWidth="1"/>
    <col min="11258" max="11258" width="5.33203125" style="82" bestFit="1" customWidth="1"/>
    <col min="11259" max="11259" width="2.6640625" style="82" customWidth="1"/>
    <col min="11260" max="11503" width="8.88671875" style="82"/>
    <col min="11504" max="11504" width="3.6640625" style="82" customWidth="1"/>
    <col min="11505" max="11505" width="7.5546875" style="82" customWidth="1"/>
    <col min="11506" max="11506" width="30.21875" style="82" customWidth="1"/>
    <col min="11507" max="11507" width="9.5546875" style="82" customWidth="1"/>
    <col min="11508" max="11508" width="4" style="82" customWidth="1"/>
    <col min="11509" max="11509" width="29.21875" style="82" customWidth="1"/>
    <col min="11510" max="11510" width="5.33203125" style="82" customWidth="1"/>
    <col min="11511" max="11511" width="5.77734375" style="82" customWidth="1"/>
    <col min="11512" max="11512" width="8.88671875" style="82" customWidth="1"/>
    <col min="11513" max="11513" width="12.109375" style="82" bestFit="1" customWidth="1"/>
    <col min="11514" max="11514" width="5.33203125" style="82" bestFit="1" customWidth="1"/>
    <col min="11515" max="11515" width="2.6640625" style="82" customWidth="1"/>
    <col min="11516" max="11759" width="8.88671875" style="82"/>
    <col min="11760" max="11760" width="3.6640625" style="82" customWidth="1"/>
    <col min="11761" max="11761" width="7.5546875" style="82" customWidth="1"/>
    <col min="11762" max="11762" width="30.21875" style="82" customWidth="1"/>
    <col min="11763" max="11763" width="9.5546875" style="82" customWidth="1"/>
    <col min="11764" max="11764" width="4" style="82" customWidth="1"/>
    <col min="11765" max="11765" width="29.21875" style="82" customWidth="1"/>
    <col min="11766" max="11766" width="5.33203125" style="82" customWidth="1"/>
    <col min="11767" max="11767" width="5.77734375" style="82" customWidth="1"/>
    <col min="11768" max="11768" width="8.88671875" style="82" customWidth="1"/>
    <col min="11769" max="11769" width="12.109375" style="82" bestFit="1" customWidth="1"/>
    <col min="11770" max="11770" width="5.33203125" style="82" bestFit="1" customWidth="1"/>
    <col min="11771" max="11771" width="2.6640625" style="82" customWidth="1"/>
    <col min="11772" max="12015" width="8.88671875" style="82"/>
    <col min="12016" max="12016" width="3.6640625" style="82" customWidth="1"/>
    <col min="12017" max="12017" width="7.5546875" style="82" customWidth="1"/>
    <col min="12018" max="12018" width="30.21875" style="82" customWidth="1"/>
    <col min="12019" max="12019" width="9.5546875" style="82" customWidth="1"/>
    <col min="12020" max="12020" width="4" style="82" customWidth="1"/>
    <col min="12021" max="12021" width="29.21875" style="82" customWidth="1"/>
    <col min="12022" max="12022" width="5.33203125" style="82" customWidth="1"/>
    <col min="12023" max="12023" width="5.77734375" style="82" customWidth="1"/>
    <col min="12024" max="12024" width="8.88671875" style="82" customWidth="1"/>
    <col min="12025" max="12025" width="12.109375" style="82" bestFit="1" customWidth="1"/>
    <col min="12026" max="12026" width="5.33203125" style="82" bestFit="1" customWidth="1"/>
    <col min="12027" max="12027" width="2.6640625" style="82" customWidth="1"/>
    <col min="12028" max="12271" width="8.88671875" style="82"/>
    <col min="12272" max="12272" width="3.6640625" style="82" customWidth="1"/>
    <col min="12273" max="12273" width="7.5546875" style="82" customWidth="1"/>
    <col min="12274" max="12274" width="30.21875" style="82" customWidth="1"/>
    <col min="12275" max="12275" width="9.5546875" style="82" customWidth="1"/>
    <col min="12276" max="12276" width="4" style="82" customWidth="1"/>
    <col min="12277" max="12277" width="29.21875" style="82" customWidth="1"/>
    <col min="12278" max="12278" width="5.33203125" style="82" customWidth="1"/>
    <col min="12279" max="12279" width="5.77734375" style="82" customWidth="1"/>
    <col min="12280" max="12280" width="8.88671875" style="82" customWidth="1"/>
    <col min="12281" max="12281" width="12.109375" style="82" bestFit="1" customWidth="1"/>
    <col min="12282" max="12282" width="5.33203125" style="82" bestFit="1" customWidth="1"/>
    <col min="12283" max="12283" width="2.6640625" style="82" customWidth="1"/>
    <col min="12284" max="12527" width="8.88671875" style="82"/>
    <col min="12528" max="12528" width="3.6640625" style="82" customWidth="1"/>
    <col min="12529" max="12529" width="7.5546875" style="82" customWidth="1"/>
    <col min="12530" max="12530" width="30.21875" style="82" customWidth="1"/>
    <col min="12531" max="12531" width="9.5546875" style="82" customWidth="1"/>
    <col min="12532" max="12532" width="4" style="82" customWidth="1"/>
    <col min="12533" max="12533" width="29.21875" style="82" customWidth="1"/>
    <col min="12534" max="12534" width="5.33203125" style="82" customWidth="1"/>
    <col min="12535" max="12535" width="5.77734375" style="82" customWidth="1"/>
    <col min="12536" max="12536" width="8.88671875" style="82" customWidth="1"/>
    <col min="12537" max="12537" width="12.109375" style="82" bestFit="1" customWidth="1"/>
    <col min="12538" max="12538" width="5.33203125" style="82" bestFit="1" customWidth="1"/>
    <col min="12539" max="12539" width="2.6640625" style="82" customWidth="1"/>
    <col min="12540" max="12783" width="8.88671875" style="82"/>
    <col min="12784" max="12784" width="3.6640625" style="82" customWidth="1"/>
    <col min="12785" max="12785" width="7.5546875" style="82" customWidth="1"/>
    <col min="12786" max="12786" width="30.21875" style="82" customWidth="1"/>
    <col min="12787" max="12787" width="9.5546875" style="82" customWidth="1"/>
    <col min="12788" max="12788" width="4" style="82" customWidth="1"/>
    <col min="12789" max="12789" width="29.21875" style="82" customWidth="1"/>
    <col min="12790" max="12790" width="5.33203125" style="82" customWidth="1"/>
    <col min="12791" max="12791" width="5.77734375" style="82" customWidth="1"/>
    <col min="12792" max="12792" width="8.88671875" style="82" customWidth="1"/>
    <col min="12793" max="12793" width="12.109375" style="82" bestFit="1" customWidth="1"/>
    <col min="12794" max="12794" width="5.33203125" style="82" bestFit="1" customWidth="1"/>
    <col min="12795" max="12795" width="2.6640625" style="82" customWidth="1"/>
    <col min="12796" max="13039" width="8.88671875" style="82"/>
    <col min="13040" max="13040" width="3.6640625" style="82" customWidth="1"/>
    <col min="13041" max="13041" width="7.5546875" style="82" customWidth="1"/>
    <col min="13042" max="13042" width="30.21875" style="82" customWidth="1"/>
    <col min="13043" max="13043" width="9.5546875" style="82" customWidth="1"/>
    <col min="13044" max="13044" width="4" style="82" customWidth="1"/>
    <col min="13045" max="13045" width="29.21875" style="82" customWidth="1"/>
    <col min="13046" max="13046" width="5.33203125" style="82" customWidth="1"/>
    <col min="13047" max="13047" width="5.77734375" style="82" customWidth="1"/>
    <col min="13048" max="13048" width="8.88671875" style="82" customWidth="1"/>
    <col min="13049" max="13049" width="12.109375" style="82" bestFit="1" customWidth="1"/>
    <col min="13050" max="13050" width="5.33203125" style="82" bestFit="1" customWidth="1"/>
    <col min="13051" max="13051" width="2.6640625" style="82" customWidth="1"/>
    <col min="13052" max="13295" width="8.88671875" style="82"/>
    <col min="13296" max="13296" width="3.6640625" style="82" customWidth="1"/>
    <col min="13297" max="13297" width="7.5546875" style="82" customWidth="1"/>
    <col min="13298" max="13298" width="30.21875" style="82" customWidth="1"/>
    <col min="13299" max="13299" width="9.5546875" style="82" customWidth="1"/>
    <col min="13300" max="13300" width="4" style="82" customWidth="1"/>
    <col min="13301" max="13301" width="29.21875" style="82" customWidth="1"/>
    <col min="13302" max="13302" width="5.33203125" style="82" customWidth="1"/>
    <col min="13303" max="13303" width="5.77734375" style="82" customWidth="1"/>
    <col min="13304" max="13304" width="8.88671875" style="82" customWidth="1"/>
    <col min="13305" max="13305" width="12.109375" style="82" bestFit="1" customWidth="1"/>
    <col min="13306" max="13306" width="5.33203125" style="82" bestFit="1" customWidth="1"/>
    <col min="13307" max="13307" width="2.6640625" style="82" customWidth="1"/>
    <col min="13308" max="13551" width="8.88671875" style="82"/>
    <col min="13552" max="13552" width="3.6640625" style="82" customWidth="1"/>
    <col min="13553" max="13553" width="7.5546875" style="82" customWidth="1"/>
    <col min="13554" max="13554" width="30.21875" style="82" customWidth="1"/>
    <col min="13555" max="13555" width="9.5546875" style="82" customWidth="1"/>
    <col min="13556" max="13556" width="4" style="82" customWidth="1"/>
    <col min="13557" max="13557" width="29.21875" style="82" customWidth="1"/>
    <col min="13558" max="13558" width="5.33203125" style="82" customWidth="1"/>
    <col min="13559" max="13559" width="5.77734375" style="82" customWidth="1"/>
    <col min="13560" max="13560" width="8.88671875" style="82" customWidth="1"/>
    <col min="13561" max="13561" width="12.109375" style="82" bestFit="1" customWidth="1"/>
    <col min="13562" max="13562" width="5.33203125" style="82" bestFit="1" customWidth="1"/>
    <col min="13563" max="13563" width="2.6640625" style="82" customWidth="1"/>
    <col min="13564" max="13807" width="8.88671875" style="82"/>
    <col min="13808" max="13808" width="3.6640625" style="82" customWidth="1"/>
    <col min="13809" max="13809" width="7.5546875" style="82" customWidth="1"/>
    <col min="13810" max="13810" width="30.21875" style="82" customWidth="1"/>
    <col min="13811" max="13811" width="9.5546875" style="82" customWidth="1"/>
    <col min="13812" max="13812" width="4" style="82" customWidth="1"/>
    <col min="13813" max="13813" width="29.21875" style="82" customWidth="1"/>
    <col min="13814" max="13814" width="5.33203125" style="82" customWidth="1"/>
    <col min="13815" max="13815" width="5.77734375" style="82" customWidth="1"/>
    <col min="13816" max="13816" width="8.88671875" style="82" customWidth="1"/>
    <col min="13817" max="13817" width="12.109375" style="82" bestFit="1" customWidth="1"/>
    <col min="13818" max="13818" width="5.33203125" style="82" bestFit="1" customWidth="1"/>
    <col min="13819" max="13819" width="2.6640625" style="82" customWidth="1"/>
    <col min="13820" max="14063" width="8.88671875" style="82"/>
    <col min="14064" max="14064" width="3.6640625" style="82" customWidth="1"/>
    <col min="14065" max="14065" width="7.5546875" style="82" customWidth="1"/>
    <col min="14066" max="14066" width="30.21875" style="82" customWidth="1"/>
    <col min="14067" max="14067" width="9.5546875" style="82" customWidth="1"/>
    <col min="14068" max="14068" width="4" style="82" customWidth="1"/>
    <col min="14069" max="14069" width="29.21875" style="82" customWidth="1"/>
    <col min="14070" max="14070" width="5.33203125" style="82" customWidth="1"/>
    <col min="14071" max="14071" width="5.77734375" style="82" customWidth="1"/>
    <col min="14072" max="14072" width="8.88671875" style="82" customWidth="1"/>
    <col min="14073" max="14073" width="12.109375" style="82" bestFit="1" customWidth="1"/>
    <col min="14074" max="14074" width="5.33203125" style="82" bestFit="1" customWidth="1"/>
    <col min="14075" max="14075" width="2.6640625" style="82" customWidth="1"/>
    <col min="14076" max="14319" width="8.88671875" style="82"/>
    <col min="14320" max="14320" width="3.6640625" style="82" customWidth="1"/>
    <col min="14321" max="14321" width="7.5546875" style="82" customWidth="1"/>
    <col min="14322" max="14322" width="30.21875" style="82" customWidth="1"/>
    <col min="14323" max="14323" width="9.5546875" style="82" customWidth="1"/>
    <col min="14324" max="14324" width="4" style="82" customWidth="1"/>
    <col min="14325" max="14325" width="29.21875" style="82" customWidth="1"/>
    <col min="14326" max="14326" width="5.33203125" style="82" customWidth="1"/>
    <col min="14327" max="14327" width="5.77734375" style="82" customWidth="1"/>
    <col min="14328" max="14328" width="8.88671875" style="82" customWidth="1"/>
    <col min="14329" max="14329" width="12.109375" style="82" bestFit="1" customWidth="1"/>
    <col min="14330" max="14330" width="5.33203125" style="82" bestFit="1" customWidth="1"/>
    <col min="14331" max="14331" width="2.6640625" style="82" customWidth="1"/>
    <col min="14332" max="14575" width="8.88671875" style="82"/>
    <col min="14576" max="14576" width="3.6640625" style="82" customWidth="1"/>
    <col min="14577" max="14577" width="7.5546875" style="82" customWidth="1"/>
    <col min="14578" max="14578" width="30.21875" style="82" customWidth="1"/>
    <col min="14579" max="14579" width="9.5546875" style="82" customWidth="1"/>
    <col min="14580" max="14580" width="4" style="82" customWidth="1"/>
    <col min="14581" max="14581" width="29.21875" style="82" customWidth="1"/>
    <col min="14582" max="14582" width="5.33203125" style="82" customWidth="1"/>
    <col min="14583" max="14583" width="5.77734375" style="82" customWidth="1"/>
    <col min="14584" max="14584" width="8.88671875" style="82" customWidth="1"/>
    <col min="14585" max="14585" width="12.109375" style="82" bestFit="1" customWidth="1"/>
    <col min="14586" max="14586" width="5.33203125" style="82" bestFit="1" customWidth="1"/>
    <col min="14587" max="14587" width="2.6640625" style="82" customWidth="1"/>
    <col min="14588" max="14831" width="8.88671875" style="82"/>
    <col min="14832" max="14832" width="3.6640625" style="82" customWidth="1"/>
    <col min="14833" max="14833" width="7.5546875" style="82" customWidth="1"/>
    <col min="14834" max="14834" width="30.21875" style="82" customWidth="1"/>
    <col min="14835" max="14835" width="9.5546875" style="82" customWidth="1"/>
    <col min="14836" max="14836" width="4" style="82" customWidth="1"/>
    <col min="14837" max="14837" width="29.21875" style="82" customWidth="1"/>
    <col min="14838" max="14838" width="5.33203125" style="82" customWidth="1"/>
    <col min="14839" max="14839" width="5.77734375" style="82" customWidth="1"/>
    <col min="14840" max="14840" width="8.88671875" style="82" customWidth="1"/>
    <col min="14841" max="14841" width="12.109375" style="82" bestFit="1" customWidth="1"/>
    <col min="14842" max="14842" width="5.33203125" style="82" bestFit="1" customWidth="1"/>
    <col min="14843" max="14843" width="2.6640625" style="82" customWidth="1"/>
    <col min="14844" max="15087" width="8.88671875" style="82"/>
    <col min="15088" max="15088" width="3.6640625" style="82" customWidth="1"/>
    <col min="15089" max="15089" width="7.5546875" style="82" customWidth="1"/>
    <col min="15090" max="15090" width="30.21875" style="82" customWidth="1"/>
    <col min="15091" max="15091" width="9.5546875" style="82" customWidth="1"/>
    <col min="15092" max="15092" width="4" style="82" customWidth="1"/>
    <col min="15093" max="15093" width="29.21875" style="82" customWidth="1"/>
    <col min="15094" max="15094" width="5.33203125" style="82" customWidth="1"/>
    <col min="15095" max="15095" width="5.77734375" style="82" customWidth="1"/>
    <col min="15096" max="15096" width="8.88671875" style="82" customWidth="1"/>
    <col min="15097" max="15097" width="12.109375" style="82" bestFit="1" customWidth="1"/>
    <col min="15098" max="15098" width="5.33203125" style="82" bestFit="1" customWidth="1"/>
    <col min="15099" max="15099" width="2.6640625" style="82" customWidth="1"/>
    <col min="15100" max="15343" width="8.88671875" style="82"/>
    <col min="15344" max="15344" width="3.6640625" style="82" customWidth="1"/>
    <col min="15345" max="15345" width="7.5546875" style="82" customWidth="1"/>
    <col min="15346" max="15346" width="30.21875" style="82" customWidth="1"/>
    <col min="15347" max="15347" width="9.5546875" style="82" customWidth="1"/>
    <col min="15348" max="15348" width="4" style="82" customWidth="1"/>
    <col min="15349" max="15349" width="29.21875" style="82" customWidth="1"/>
    <col min="15350" max="15350" width="5.33203125" style="82" customWidth="1"/>
    <col min="15351" max="15351" width="5.77734375" style="82" customWidth="1"/>
    <col min="15352" max="15352" width="8.88671875" style="82" customWidth="1"/>
    <col min="15353" max="15353" width="12.109375" style="82" bestFit="1" customWidth="1"/>
    <col min="15354" max="15354" width="5.33203125" style="82" bestFit="1" customWidth="1"/>
    <col min="15355" max="15355" width="2.6640625" style="82" customWidth="1"/>
    <col min="15356" max="15599" width="8.88671875" style="82"/>
    <col min="15600" max="15600" width="3.6640625" style="82" customWidth="1"/>
    <col min="15601" max="15601" width="7.5546875" style="82" customWidth="1"/>
    <col min="15602" max="15602" width="30.21875" style="82" customWidth="1"/>
    <col min="15603" max="15603" width="9.5546875" style="82" customWidth="1"/>
    <col min="15604" max="15604" width="4" style="82" customWidth="1"/>
    <col min="15605" max="15605" width="29.21875" style="82" customWidth="1"/>
    <col min="15606" max="15606" width="5.33203125" style="82" customWidth="1"/>
    <col min="15607" max="15607" width="5.77734375" style="82" customWidth="1"/>
    <col min="15608" max="15608" width="8.88671875" style="82" customWidth="1"/>
    <col min="15609" max="15609" width="12.109375" style="82" bestFit="1" customWidth="1"/>
    <col min="15610" max="15610" width="5.33203125" style="82" bestFit="1" customWidth="1"/>
    <col min="15611" max="15611" width="2.6640625" style="82" customWidth="1"/>
    <col min="15612" max="15855" width="8.88671875" style="82"/>
    <col min="15856" max="15856" width="3.6640625" style="82" customWidth="1"/>
    <col min="15857" max="15857" width="7.5546875" style="82" customWidth="1"/>
    <col min="15858" max="15858" width="30.21875" style="82" customWidth="1"/>
    <col min="15859" max="15859" width="9.5546875" style="82" customWidth="1"/>
    <col min="15860" max="15860" width="4" style="82" customWidth="1"/>
    <col min="15861" max="15861" width="29.21875" style="82" customWidth="1"/>
    <col min="15862" max="15862" width="5.33203125" style="82" customWidth="1"/>
    <col min="15863" max="15863" width="5.77734375" style="82" customWidth="1"/>
    <col min="15864" max="15864" width="8.88671875" style="82" customWidth="1"/>
    <col min="15865" max="15865" width="12.109375" style="82" bestFit="1" customWidth="1"/>
    <col min="15866" max="15866" width="5.33203125" style="82" bestFit="1" customWidth="1"/>
    <col min="15867" max="15867" width="2.6640625" style="82" customWidth="1"/>
    <col min="15868" max="16111" width="8.88671875" style="82"/>
    <col min="16112" max="16112" width="3.6640625" style="82" customWidth="1"/>
    <col min="16113" max="16113" width="7.5546875" style="82" customWidth="1"/>
    <col min="16114" max="16114" width="30.21875" style="82" customWidth="1"/>
    <col min="16115" max="16115" width="9.5546875" style="82" customWidth="1"/>
    <col min="16116" max="16116" width="4" style="82" customWidth="1"/>
    <col min="16117" max="16117" width="29.21875" style="82" customWidth="1"/>
    <col min="16118" max="16118" width="5.33203125" style="82" customWidth="1"/>
    <col min="16119" max="16119" width="5.77734375" style="82" customWidth="1"/>
    <col min="16120" max="16120" width="8.88671875" style="82" customWidth="1"/>
    <col min="16121" max="16121" width="12.109375" style="82" bestFit="1" customWidth="1"/>
    <col min="16122" max="16122" width="5.33203125" style="82" bestFit="1" customWidth="1"/>
    <col min="16123" max="16123" width="2.6640625" style="82" customWidth="1"/>
    <col min="16124" max="16384" width="8.88671875" style="82"/>
  </cols>
  <sheetData>
    <row r="1" spans="1:13" s="599" customFormat="1" ht="20.100000000000001" customHeight="1">
      <c r="A1" s="1448" t="s">
        <v>1092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601"/>
    </row>
    <row r="2" spans="1:13" s="599" customFormat="1" ht="20.100000000000001" customHeight="1">
      <c r="A2" s="743"/>
      <c r="B2" s="743"/>
      <c r="C2" s="743"/>
      <c r="D2" s="601"/>
      <c r="E2" s="601"/>
      <c r="F2" s="601"/>
      <c r="G2" s="744"/>
      <c r="H2" s="744"/>
      <c r="I2" s="744"/>
      <c r="J2" s="744"/>
      <c r="K2" s="1449" t="s">
        <v>1093</v>
      </c>
      <c r="L2" s="1449"/>
      <c r="M2" s="601"/>
    </row>
    <row r="3" spans="1:13" s="602" customFormat="1" ht="11.25" customHeight="1">
      <c r="A3" s="1450" t="s">
        <v>38</v>
      </c>
      <c r="B3" s="1452" t="s">
        <v>72</v>
      </c>
      <c r="C3" s="1454" t="s">
        <v>73</v>
      </c>
      <c r="D3" s="1454" t="s">
        <v>48</v>
      </c>
      <c r="E3" s="1454" t="s">
        <v>1094</v>
      </c>
      <c r="F3" s="1454" t="s">
        <v>1095</v>
      </c>
      <c r="G3" s="1454" t="s">
        <v>1096</v>
      </c>
      <c r="H3" s="1456" t="s">
        <v>1097</v>
      </c>
      <c r="I3" s="1457"/>
      <c r="J3" s="1458"/>
      <c r="K3" s="1454" t="s">
        <v>1098</v>
      </c>
      <c r="L3" s="1459" t="s">
        <v>43</v>
      </c>
    </row>
    <row r="4" spans="1:13" s="602" customFormat="1" ht="12" thickBot="1">
      <c r="A4" s="1451"/>
      <c r="B4" s="1453"/>
      <c r="C4" s="1455"/>
      <c r="D4" s="1455"/>
      <c r="E4" s="1455"/>
      <c r="F4" s="1455"/>
      <c r="G4" s="1455"/>
      <c r="H4" s="1013" t="s">
        <v>1099</v>
      </c>
      <c r="I4" s="1013" t="s">
        <v>1100</v>
      </c>
      <c r="J4" s="1013" t="s">
        <v>1101</v>
      </c>
      <c r="K4" s="1455"/>
      <c r="L4" s="1460"/>
    </row>
    <row r="5" spans="1:13" s="600" customFormat="1" ht="20.100000000000001" customHeight="1" thickTop="1" thickBot="1">
      <c r="A5" s="1461" t="s">
        <v>1102</v>
      </c>
      <c r="B5" s="1462"/>
      <c r="C5" s="1462"/>
      <c r="D5" s="745">
        <f>D6+D125+D127</f>
        <v>161862650</v>
      </c>
      <c r="E5" s="1011"/>
      <c r="F5" s="746"/>
      <c r="G5" s="1011"/>
      <c r="H5" s="1011"/>
      <c r="I5" s="1011"/>
      <c r="J5" s="1011"/>
      <c r="K5" s="1011"/>
      <c r="L5" s="747"/>
    </row>
    <row r="6" spans="1:13" s="600" customFormat="1" ht="20.100000000000001" customHeight="1" thickTop="1" thickBot="1">
      <c r="A6" s="1463" t="s">
        <v>1103</v>
      </c>
      <c r="B6" s="1464"/>
      <c r="C6" s="1464"/>
      <c r="D6" s="748">
        <f>SUM(D7:D124)</f>
        <v>39195630</v>
      </c>
      <c r="E6" s="1012"/>
      <c r="F6" s="749"/>
      <c r="G6" s="1012"/>
      <c r="H6" s="1012"/>
      <c r="I6" s="1012"/>
      <c r="J6" s="1012"/>
      <c r="K6" s="1012"/>
      <c r="L6" s="750"/>
    </row>
    <row r="7" spans="1:13" s="600" customFormat="1" ht="15" customHeight="1" thickTop="1">
      <c r="A7" s="1215">
        <v>1</v>
      </c>
      <c r="B7" s="1216">
        <v>44208</v>
      </c>
      <c r="C7" s="1123" t="s">
        <v>2949</v>
      </c>
      <c r="D7" s="1124">
        <v>770000</v>
      </c>
      <c r="E7" s="1143" t="s">
        <v>2529</v>
      </c>
      <c r="F7" s="1162" t="s">
        <v>2950</v>
      </c>
      <c r="G7" s="1163" t="s">
        <v>2539</v>
      </c>
      <c r="H7" s="1163" t="s">
        <v>2530</v>
      </c>
      <c r="I7" s="1163" t="s">
        <v>2531</v>
      </c>
      <c r="J7" s="1146" t="s">
        <v>2655</v>
      </c>
      <c r="K7" s="1217" t="s">
        <v>2533</v>
      </c>
      <c r="L7" s="1139"/>
    </row>
    <row r="8" spans="1:13" s="600" customFormat="1" ht="15" customHeight="1">
      <c r="A8" s="1218">
        <v>2</v>
      </c>
      <c r="B8" s="1219">
        <v>44209</v>
      </c>
      <c r="C8" s="1123" t="s">
        <v>2936</v>
      </c>
      <c r="D8" s="1124">
        <v>100000</v>
      </c>
      <c r="E8" s="1143" t="s">
        <v>2529</v>
      </c>
      <c r="F8" s="1164" t="s">
        <v>2937</v>
      </c>
      <c r="G8" s="1163" t="s">
        <v>2539</v>
      </c>
      <c r="H8" s="1163" t="s">
        <v>2530</v>
      </c>
      <c r="I8" s="1163" t="s">
        <v>2531</v>
      </c>
      <c r="J8" s="1146" t="s">
        <v>2655</v>
      </c>
      <c r="K8" s="1163" t="s">
        <v>2533</v>
      </c>
      <c r="L8" s="1140"/>
    </row>
    <row r="9" spans="1:13" s="602" customFormat="1" ht="15" customHeight="1">
      <c r="A9" s="1218">
        <v>3</v>
      </c>
      <c r="B9" s="1219">
        <v>44216</v>
      </c>
      <c r="C9" s="1123" t="s">
        <v>2492</v>
      </c>
      <c r="D9" s="1124">
        <v>2000000</v>
      </c>
      <c r="E9" s="1143" t="s">
        <v>2529</v>
      </c>
      <c r="F9" s="1162" t="s">
        <v>2656</v>
      </c>
      <c r="G9" s="1163" t="s">
        <v>2539</v>
      </c>
      <c r="H9" s="1163" t="s">
        <v>2530</v>
      </c>
      <c r="I9" s="1163" t="s">
        <v>2531</v>
      </c>
      <c r="J9" s="1146" t="s">
        <v>2655</v>
      </c>
      <c r="K9" s="1163" t="s">
        <v>2533</v>
      </c>
      <c r="L9" s="1140"/>
    </row>
    <row r="10" spans="1:13" s="602" customFormat="1" ht="15" customHeight="1">
      <c r="A10" s="1218">
        <v>4</v>
      </c>
      <c r="B10" s="1220">
        <v>44221</v>
      </c>
      <c r="C10" s="1123" t="s">
        <v>1104</v>
      </c>
      <c r="D10" s="1124">
        <v>70000</v>
      </c>
      <c r="E10" s="1131"/>
      <c r="F10" s="1162" t="s">
        <v>2555</v>
      </c>
      <c r="G10" s="1146"/>
      <c r="H10" s="1146" t="s">
        <v>2530</v>
      </c>
      <c r="I10" s="1163" t="s">
        <v>2531</v>
      </c>
      <c r="J10" s="1163" t="s">
        <v>2535</v>
      </c>
      <c r="K10" s="1163" t="s">
        <v>2533</v>
      </c>
      <c r="L10" s="1141"/>
    </row>
    <row r="11" spans="1:13" s="602" customFormat="1" ht="15" customHeight="1">
      <c r="A11" s="1218">
        <v>5</v>
      </c>
      <c r="B11" s="1220">
        <v>44224</v>
      </c>
      <c r="C11" s="1123" t="s">
        <v>2995</v>
      </c>
      <c r="D11" s="1124">
        <v>60000</v>
      </c>
      <c r="E11" s="1143" t="s">
        <v>2529</v>
      </c>
      <c r="F11" s="1164" t="s">
        <v>2996</v>
      </c>
      <c r="G11" s="1163" t="s">
        <v>2539</v>
      </c>
      <c r="H11" s="1163" t="s">
        <v>2530</v>
      </c>
      <c r="I11" s="1163" t="s">
        <v>2531</v>
      </c>
      <c r="J11" s="1146" t="s">
        <v>2655</v>
      </c>
      <c r="K11" s="1146" t="s">
        <v>2533</v>
      </c>
      <c r="L11" s="1141"/>
    </row>
    <row r="12" spans="1:13" s="602" customFormat="1" ht="15" customHeight="1">
      <c r="A12" s="1218">
        <v>6</v>
      </c>
      <c r="B12" s="1220">
        <v>44224</v>
      </c>
      <c r="C12" s="1123" t="s">
        <v>2997</v>
      </c>
      <c r="D12" s="1124">
        <v>50000</v>
      </c>
      <c r="E12" s="1143" t="s">
        <v>2529</v>
      </c>
      <c r="F12" s="1164" t="s">
        <v>2998</v>
      </c>
      <c r="G12" s="1163" t="s">
        <v>2539</v>
      </c>
      <c r="H12" s="1163" t="s">
        <v>2530</v>
      </c>
      <c r="I12" s="1163" t="s">
        <v>2531</v>
      </c>
      <c r="J12" s="1146" t="s">
        <v>2655</v>
      </c>
      <c r="K12" s="1146" t="s">
        <v>2533</v>
      </c>
      <c r="L12" s="1141"/>
    </row>
    <row r="13" spans="1:13" s="602" customFormat="1" ht="15" customHeight="1">
      <c r="A13" s="1218">
        <v>7</v>
      </c>
      <c r="B13" s="1220">
        <v>44237</v>
      </c>
      <c r="C13" s="1123" t="s">
        <v>2993</v>
      </c>
      <c r="D13" s="1124">
        <v>200000</v>
      </c>
      <c r="E13" s="1143" t="s">
        <v>2529</v>
      </c>
      <c r="F13" s="1164" t="s">
        <v>2994</v>
      </c>
      <c r="G13" s="1163" t="s">
        <v>2539</v>
      </c>
      <c r="H13" s="1163" t="s">
        <v>2530</v>
      </c>
      <c r="I13" s="1163" t="s">
        <v>2531</v>
      </c>
      <c r="J13" s="1146" t="s">
        <v>2655</v>
      </c>
      <c r="K13" s="1146" t="s">
        <v>2533</v>
      </c>
      <c r="L13" s="1141"/>
    </row>
    <row r="14" spans="1:13" s="602" customFormat="1" ht="15" customHeight="1">
      <c r="A14" s="1218">
        <v>8</v>
      </c>
      <c r="B14" s="1220">
        <v>44237</v>
      </c>
      <c r="C14" s="1123" t="s">
        <v>2951</v>
      </c>
      <c r="D14" s="1124">
        <v>820000</v>
      </c>
      <c r="E14" s="1143" t="s">
        <v>2529</v>
      </c>
      <c r="F14" s="1162" t="s">
        <v>2952</v>
      </c>
      <c r="G14" s="1163" t="s">
        <v>2539</v>
      </c>
      <c r="H14" s="1163" t="s">
        <v>2530</v>
      </c>
      <c r="I14" s="1163" t="s">
        <v>2531</v>
      </c>
      <c r="J14" s="1146" t="s">
        <v>2655</v>
      </c>
      <c r="K14" s="1146" t="s">
        <v>2533</v>
      </c>
      <c r="L14" s="1141"/>
    </row>
    <row r="15" spans="1:13" s="602" customFormat="1" ht="15" customHeight="1">
      <c r="A15" s="1218">
        <v>9</v>
      </c>
      <c r="B15" s="1220">
        <v>44242</v>
      </c>
      <c r="C15" s="1123" t="s">
        <v>2938</v>
      </c>
      <c r="D15" s="1124">
        <v>100000</v>
      </c>
      <c r="E15" s="1143" t="s">
        <v>2529</v>
      </c>
      <c r="F15" s="1164" t="s">
        <v>2937</v>
      </c>
      <c r="G15" s="1163" t="s">
        <v>2539</v>
      </c>
      <c r="H15" s="1163" t="s">
        <v>2530</v>
      </c>
      <c r="I15" s="1163" t="s">
        <v>2531</v>
      </c>
      <c r="J15" s="1146" t="s">
        <v>2655</v>
      </c>
      <c r="K15" s="1146" t="s">
        <v>2533</v>
      </c>
      <c r="L15" s="1141"/>
    </row>
    <row r="16" spans="1:13" s="602" customFormat="1" ht="15" customHeight="1">
      <c r="A16" s="1218">
        <v>10</v>
      </c>
      <c r="B16" s="1220">
        <v>44252</v>
      </c>
      <c r="C16" s="1123" t="s">
        <v>1109</v>
      </c>
      <c r="D16" s="1124">
        <v>33000</v>
      </c>
      <c r="E16" s="1131"/>
      <c r="F16" s="1162" t="s">
        <v>2657</v>
      </c>
      <c r="G16" s="1146"/>
      <c r="H16" s="1146" t="s">
        <v>2530</v>
      </c>
      <c r="I16" s="1146" t="s">
        <v>2531</v>
      </c>
      <c r="J16" s="1163" t="s">
        <v>2658</v>
      </c>
      <c r="K16" s="1146" t="s">
        <v>2533</v>
      </c>
      <c r="L16" s="1141"/>
    </row>
    <row r="17" spans="1:12" s="602" customFormat="1" ht="15" customHeight="1">
      <c r="A17" s="1218">
        <v>11</v>
      </c>
      <c r="B17" s="1220">
        <v>44252</v>
      </c>
      <c r="C17" s="1123" t="s">
        <v>893</v>
      </c>
      <c r="D17" s="1124">
        <v>84000</v>
      </c>
      <c r="E17" s="1131"/>
      <c r="F17" s="1162" t="s">
        <v>2659</v>
      </c>
      <c r="G17" s="1146"/>
      <c r="H17" s="1146" t="s">
        <v>2530</v>
      </c>
      <c r="I17" s="1146" t="s">
        <v>2531</v>
      </c>
      <c r="J17" s="1146" t="s">
        <v>2660</v>
      </c>
      <c r="K17" s="1146" t="s">
        <v>2533</v>
      </c>
      <c r="L17" s="1141"/>
    </row>
    <row r="18" spans="1:12" s="602" customFormat="1" ht="15" customHeight="1">
      <c r="A18" s="1218">
        <v>12</v>
      </c>
      <c r="B18" s="1220">
        <v>44252</v>
      </c>
      <c r="C18" s="1123" t="s">
        <v>1105</v>
      </c>
      <c r="D18" s="1124">
        <v>70000</v>
      </c>
      <c r="E18" s="1131"/>
      <c r="F18" s="1162" t="s">
        <v>2555</v>
      </c>
      <c r="G18" s="1146"/>
      <c r="H18" s="1146" t="s">
        <v>2530</v>
      </c>
      <c r="I18" s="1163" t="s">
        <v>2531</v>
      </c>
      <c r="J18" s="1163" t="s">
        <v>2535</v>
      </c>
      <c r="K18" s="1146" t="s">
        <v>2533</v>
      </c>
      <c r="L18" s="1141"/>
    </row>
    <row r="19" spans="1:12" s="602" customFormat="1" ht="15" customHeight="1">
      <c r="A19" s="1218">
        <v>13</v>
      </c>
      <c r="B19" s="1220">
        <v>44259</v>
      </c>
      <c r="C19" s="1123" t="s">
        <v>2992</v>
      </c>
      <c r="D19" s="1124">
        <v>1000000</v>
      </c>
      <c r="E19" s="1143" t="s">
        <v>2529</v>
      </c>
      <c r="F19" s="1162" t="s">
        <v>2661</v>
      </c>
      <c r="G19" s="1146" t="s">
        <v>2604</v>
      </c>
      <c r="H19" s="1146" t="s">
        <v>2530</v>
      </c>
      <c r="I19" s="1146" t="s">
        <v>2531</v>
      </c>
      <c r="J19" s="1146" t="s">
        <v>2662</v>
      </c>
      <c r="K19" s="1146" t="s">
        <v>2533</v>
      </c>
      <c r="L19" s="1141"/>
    </row>
    <row r="20" spans="1:12" s="602" customFormat="1" ht="15" customHeight="1">
      <c r="A20" s="1218">
        <v>14</v>
      </c>
      <c r="B20" s="1220">
        <v>44263</v>
      </c>
      <c r="C20" s="1123" t="s">
        <v>2493</v>
      </c>
      <c r="D20" s="1124">
        <v>135000</v>
      </c>
      <c r="E20" s="1131"/>
      <c r="F20" s="1162" t="s">
        <v>2663</v>
      </c>
      <c r="G20" s="1146"/>
      <c r="H20" s="1146" t="s">
        <v>2530</v>
      </c>
      <c r="I20" s="1146" t="s">
        <v>2531</v>
      </c>
      <c r="J20" s="1146" t="s">
        <v>2534</v>
      </c>
      <c r="K20" s="1146" t="s">
        <v>2533</v>
      </c>
      <c r="L20" s="1141"/>
    </row>
    <row r="21" spans="1:12" s="602" customFormat="1" ht="15" customHeight="1">
      <c r="A21" s="1218">
        <v>15</v>
      </c>
      <c r="B21" s="1220">
        <v>44267</v>
      </c>
      <c r="C21" s="1123" t="s">
        <v>2953</v>
      </c>
      <c r="D21" s="1124">
        <v>900000</v>
      </c>
      <c r="E21" s="1143" t="s">
        <v>2529</v>
      </c>
      <c r="F21" s="1162" t="s">
        <v>2954</v>
      </c>
      <c r="G21" s="1163" t="s">
        <v>2539</v>
      </c>
      <c r="H21" s="1163" t="s">
        <v>2530</v>
      </c>
      <c r="I21" s="1163" t="s">
        <v>2531</v>
      </c>
      <c r="J21" s="1146" t="s">
        <v>2655</v>
      </c>
      <c r="K21" s="1146" t="s">
        <v>2533</v>
      </c>
      <c r="L21" s="1141"/>
    </row>
    <row r="22" spans="1:12" s="602" customFormat="1" ht="15" customHeight="1">
      <c r="A22" s="1218">
        <v>16</v>
      </c>
      <c r="B22" s="1220">
        <v>44273</v>
      </c>
      <c r="C22" s="1123" t="s">
        <v>2494</v>
      </c>
      <c r="D22" s="1124">
        <v>35000</v>
      </c>
      <c r="E22" s="1143"/>
      <c r="F22" s="1221" t="s">
        <v>2664</v>
      </c>
      <c r="G22" s="1146"/>
      <c r="H22" s="1146" t="s">
        <v>2530</v>
      </c>
      <c r="I22" s="1146" t="s">
        <v>2531</v>
      </c>
      <c r="J22" s="1146" t="s">
        <v>2665</v>
      </c>
      <c r="K22" s="1146" t="s">
        <v>2533</v>
      </c>
      <c r="L22" s="1141"/>
    </row>
    <row r="23" spans="1:12" s="602" customFormat="1" ht="15" customHeight="1">
      <c r="A23" s="1218">
        <v>17</v>
      </c>
      <c r="B23" s="1220">
        <v>44278</v>
      </c>
      <c r="C23" s="1123" t="s">
        <v>892</v>
      </c>
      <c r="D23" s="1124">
        <v>120000</v>
      </c>
      <c r="E23" s="1131"/>
      <c r="F23" s="1221" t="s">
        <v>2666</v>
      </c>
      <c r="G23" s="1146"/>
      <c r="H23" s="1146" t="s">
        <v>2530</v>
      </c>
      <c r="I23" s="1146" t="s">
        <v>2531</v>
      </c>
      <c r="J23" s="1146" t="s">
        <v>2665</v>
      </c>
      <c r="K23" s="1146" t="s">
        <v>2533</v>
      </c>
      <c r="L23" s="1141"/>
    </row>
    <row r="24" spans="1:12" s="602" customFormat="1" ht="15" customHeight="1">
      <c r="A24" s="1218">
        <v>18</v>
      </c>
      <c r="B24" s="1220">
        <v>44280</v>
      </c>
      <c r="C24" s="1123" t="s">
        <v>1106</v>
      </c>
      <c r="D24" s="1124">
        <v>70000</v>
      </c>
      <c r="E24" s="1131"/>
      <c r="F24" s="1162" t="s">
        <v>2555</v>
      </c>
      <c r="G24" s="1146"/>
      <c r="H24" s="1146" t="s">
        <v>2530</v>
      </c>
      <c r="I24" s="1163" t="s">
        <v>2531</v>
      </c>
      <c r="J24" s="1163" t="s">
        <v>2535</v>
      </c>
      <c r="K24" s="1146" t="s">
        <v>2533</v>
      </c>
      <c r="L24" s="1141"/>
    </row>
    <row r="25" spans="1:12" s="602" customFormat="1" ht="15" customHeight="1">
      <c r="A25" s="1218">
        <v>19</v>
      </c>
      <c r="B25" s="1220">
        <v>44286</v>
      </c>
      <c r="C25" s="1123" t="s">
        <v>2990</v>
      </c>
      <c r="D25" s="1124">
        <v>500000</v>
      </c>
      <c r="E25" s="1143" t="s">
        <v>2529</v>
      </c>
      <c r="F25" s="1164" t="s">
        <v>2991</v>
      </c>
      <c r="G25" s="1163" t="s">
        <v>2604</v>
      </c>
      <c r="H25" s="1163" t="s">
        <v>2530</v>
      </c>
      <c r="I25" s="1163" t="s">
        <v>2531</v>
      </c>
      <c r="J25" s="1146" t="s">
        <v>2655</v>
      </c>
      <c r="K25" s="1146" t="s">
        <v>2533</v>
      </c>
      <c r="L25" s="1141"/>
    </row>
    <row r="26" spans="1:12" s="602" customFormat="1" ht="15" customHeight="1">
      <c r="A26" s="1218">
        <v>20</v>
      </c>
      <c r="B26" s="1220">
        <v>44295</v>
      </c>
      <c r="C26" s="1123" t="s">
        <v>2495</v>
      </c>
      <c r="D26" s="1124">
        <v>20000</v>
      </c>
      <c r="E26" s="1131"/>
      <c r="F26" s="1162" t="s">
        <v>2667</v>
      </c>
      <c r="G26" s="1163"/>
      <c r="H26" s="1163" t="s">
        <v>2530</v>
      </c>
      <c r="I26" s="1163" t="s">
        <v>2531</v>
      </c>
      <c r="J26" s="1146" t="s">
        <v>2655</v>
      </c>
      <c r="K26" s="1146" t="s">
        <v>2533</v>
      </c>
      <c r="L26" s="1141"/>
    </row>
    <row r="27" spans="1:12" s="602" customFormat="1" ht="15" customHeight="1">
      <c r="A27" s="1218">
        <v>21</v>
      </c>
      <c r="B27" s="1220">
        <v>44298</v>
      </c>
      <c r="C27" s="1123" t="s">
        <v>2955</v>
      </c>
      <c r="D27" s="1124">
        <v>720000</v>
      </c>
      <c r="E27" s="1143" t="s">
        <v>2529</v>
      </c>
      <c r="F27" s="1162" t="s">
        <v>2952</v>
      </c>
      <c r="G27" s="1163" t="s">
        <v>2539</v>
      </c>
      <c r="H27" s="1163" t="s">
        <v>2530</v>
      </c>
      <c r="I27" s="1163" t="s">
        <v>2531</v>
      </c>
      <c r="J27" s="1146" t="s">
        <v>2655</v>
      </c>
      <c r="K27" s="1146" t="s">
        <v>2533</v>
      </c>
      <c r="L27" s="1141"/>
    </row>
    <row r="28" spans="1:12" s="602" customFormat="1" ht="15" customHeight="1">
      <c r="A28" s="1218">
        <v>22</v>
      </c>
      <c r="B28" s="1220">
        <v>44302</v>
      </c>
      <c r="C28" s="1123" t="s">
        <v>2939</v>
      </c>
      <c r="D28" s="1124">
        <v>100000</v>
      </c>
      <c r="E28" s="1143" t="s">
        <v>2529</v>
      </c>
      <c r="F28" s="1164" t="s">
        <v>2937</v>
      </c>
      <c r="G28" s="1163" t="s">
        <v>2539</v>
      </c>
      <c r="H28" s="1163" t="s">
        <v>2530</v>
      </c>
      <c r="I28" s="1163" t="s">
        <v>2531</v>
      </c>
      <c r="J28" s="1146" t="s">
        <v>2655</v>
      </c>
      <c r="K28" s="1146" t="s">
        <v>2533</v>
      </c>
      <c r="L28" s="1141"/>
    </row>
    <row r="29" spans="1:12" s="602" customFormat="1" ht="15" customHeight="1">
      <c r="A29" s="1218">
        <v>23</v>
      </c>
      <c r="B29" s="1220">
        <v>44312</v>
      </c>
      <c r="C29" s="1123" t="s">
        <v>1107</v>
      </c>
      <c r="D29" s="1124">
        <v>70000</v>
      </c>
      <c r="E29" s="1131"/>
      <c r="F29" s="1162" t="s">
        <v>2555</v>
      </c>
      <c r="G29" s="1146"/>
      <c r="H29" s="1146" t="s">
        <v>2530</v>
      </c>
      <c r="I29" s="1163" t="s">
        <v>2531</v>
      </c>
      <c r="J29" s="1163" t="s">
        <v>2535</v>
      </c>
      <c r="K29" s="1146" t="s">
        <v>2533</v>
      </c>
      <c r="L29" s="1141"/>
    </row>
    <row r="30" spans="1:12" s="602" customFormat="1" ht="15" customHeight="1">
      <c r="A30" s="1218">
        <v>24</v>
      </c>
      <c r="B30" s="1220">
        <v>44313</v>
      </c>
      <c r="C30" s="1123" t="s">
        <v>2496</v>
      </c>
      <c r="D30" s="1124">
        <v>1000000</v>
      </c>
      <c r="E30" s="1131"/>
      <c r="F30" s="1162" t="s">
        <v>2668</v>
      </c>
      <c r="G30" s="1146" t="s">
        <v>2604</v>
      </c>
      <c r="H30" s="1146" t="s">
        <v>2530</v>
      </c>
      <c r="I30" s="1146" t="s">
        <v>2531</v>
      </c>
      <c r="J30" s="1146" t="s">
        <v>2655</v>
      </c>
      <c r="K30" s="1146" t="s">
        <v>2533</v>
      </c>
      <c r="L30" s="1141"/>
    </row>
    <row r="31" spans="1:12" s="602" customFormat="1" ht="15" customHeight="1">
      <c r="A31" s="1218">
        <v>25</v>
      </c>
      <c r="B31" s="1220">
        <v>44319</v>
      </c>
      <c r="C31" s="1123" t="s">
        <v>2988</v>
      </c>
      <c r="D31" s="1125">
        <v>440000</v>
      </c>
      <c r="E31" s="1131"/>
      <c r="F31" s="1164" t="s">
        <v>2669</v>
      </c>
      <c r="G31" s="1163"/>
      <c r="H31" s="1146" t="s">
        <v>2530</v>
      </c>
      <c r="I31" s="1146" t="s">
        <v>2531</v>
      </c>
      <c r="J31" s="1146" t="s">
        <v>2665</v>
      </c>
      <c r="K31" s="1146" t="s">
        <v>2533</v>
      </c>
      <c r="L31" s="1141"/>
    </row>
    <row r="32" spans="1:12" s="602" customFormat="1" ht="15" customHeight="1">
      <c r="A32" s="1218">
        <v>26</v>
      </c>
      <c r="B32" s="1220">
        <v>44320</v>
      </c>
      <c r="C32" s="1126" t="s">
        <v>2989</v>
      </c>
      <c r="D32" s="1125">
        <v>350000</v>
      </c>
      <c r="E32" s="1131"/>
      <c r="F32" s="1164" t="s">
        <v>2670</v>
      </c>
      <c r="G32" s="1163"/>
      <c r="H32" s="1146" t="s">
        <v>2530</v>
      </c>
      <c r="I32" s="1146" t="s">
        <v>2531</v>
      </c>
      <c r="J32" s="1146" t="s">
        <v>2665</v>
      </c>
      <c r="K32" s="1146" t="s">
        <v>2533</v>
      </c>
      <c r="L32" s="1141"/>
    </row>
    <row r="33" spans="1:12" s="602" customFormat="1" ht="15" customHeight="1">
      <c r="A33" s="1218">
        <v>27</v>
      </c>
      <c r="B33" s="1220">
        <v>44320</v>
      </c>
      <c r="C33" s="1126" t="s">
        <v>2964</v>
      </c>
      <c r="D33" s="1125">
        <v>150000</v>
      </c>
      <c r="E33" s="1131"/>
      <c r="F33" s="1164" t="s">
        <v>2671</v>
      </c>
      <c r="G33" s="1163"/>
      <c r="H33" s="1146" t="s">
        <v>2530</v>
      </c>
      <c r="I33" s="1146" t="s">
        <v>2531</v>
      </c>
      <c r="J33" s="1146" t="s">
        <v>2665</v>
      </c>
      <c r="K33" s="1146" t="s">
        <v>2533</v>
      </c>
      <c r="L33" s="1141"/>
    </row>
    <row r="34" spans="1:12" s="602" customFormat="1" ht="15" customHeight="1">
      <c r="A34" s="1218">
        <v>28</v>
      </c>
      <c r="B34" s="1220">
        <v>44320</v>
      </c>
      <c r="C34" s="1126" t="s">
        <v>2972</v>
      </c>
      <c r="D34" s="1125">
        <v>150000</v>
      </c>
      <c r="E34" s="1131"/>
      <c r="F34" s="1164" t="s">
        <v>2671</v>
      </c>
      <c r="G34" s="1163"/>
      <c r="H34" s="1146" t="s">
        <v>2530</v>
      </c>
      <c r="I34" s="1146" t="s">
        <v>2531</v>
      </c>
      <c r="J34" s="1146" t="s">
        <v>2665</v>
      </c>
      <c r="K34" s="1146" t="s">
        <v>2533</v>
      </c>
      <c r="L34" s="1141"/>
    </row>
    <row r="35" spans="1:12" s="602" customFormat="1" ht="15" customHeight="1">
      <c r="A35" s="1218">
        <v>29</v>
      </c>
      <c r="B35" s="1220">
        <v>44327</v>
      </c>
      <c r="C35" s="1123" t="s">
        <v>2956</v>
      </c>
      <c r="D35" s="1124">
        <v>720000</v>
      </c>
      <c r="E35" s="1143" t="s">
        <v>2529</v>
      </c>
      <c r="F35" s="1162" t="s">
        <v>2952</v>
      </c>
      <c r="G35" s="1163" t="s">
        <v>2539</v>
      </c>
      <c r="H35" s="1163" t="s">
        <v>2530</v>
      </c>
      <c r="I35" s="1163" t="s">
        <v>2531</v>
      </c>
      <c r="J35" s="1146" t="s">
        <v>2655</v>
      </c>
      <c r="K35" s="1146" t="s">
        <v>2533</v>
      </c>
      <c r="L35" s="1141"/>
    </row>
    <row r="36" spans="1:12" s="602" customFormat="1" ht="15" customHeight="1">
      <c r="A36" s="1218">
        <v>30</v>
      </c>
      <c r="B36" s="1220">
        <v>44328</v>
      </c>
      <c r="C36" s="1123" t="s">
        <v>2940</v>
      </c>
      <c r="D36" s="1124">
        <v>100000</v>
      </c>
      <c r="E36" s="1143" t="s">
        <v>2529</v>
      </c>
      <c r="F36" s="1164" t="s">
        <v>2937</v>
      </c>
      <c r="G36" s="1163" t="s">
        <v>2539</v>
      </c>
      <c r="H36" s="1163" t="s">
        <v>2530</v>
      </c>
      <c r="I36" s="1163" t="s">
        <v>2531</v>
      </c>
      <c r="J36" s="1146" t="s">
        <v>2655</v>
      </c>
      <c r="K36" s="1146" t="s">
        <v>2533</v>
      </c>
      <c r="L36" s="1141"/>
    </row>
    <row r="37" spans="1:12" s="602" customFormat="1" ht="15" customHeight="1">
      <c r="A37" s="1218">
        <v>31</v>
      </c>
      <c r="B37" s="1220">
        <v>44341</v>
      </c>
      <c r="C37" s="1123" t="s">
        <v>1108</v>
      </c>
      <c r="D37" s="1124">
        <v>70000</v>
      </c>
      <c r="E37" s="1131"/>
      <c r="F37" s="1162" t="s">
        <v>2555</v>
      </c>
      <c r="G37" s="1146"/>
      <c r="H37" s="1146" t="s">
        <v>2530</v>
      </c>
      <c r="I37" s="1163" t="s">
        <v>2531</v>
      </c>
      <c r="J37" s="1163" t="s">
        <v>2535</v>
      </c>
      <c r="K37" s="1146" t="s">
        <v>2533</v>
      </c>
      <c r="L37" s="1141"/>
    </row>
    <row r="38" spans="1:12" s="602" customFormat="1" ht="15" customHeight="1">
      <c r="A38" s="1218">
        <v>32</v>
      </c>
      <c r="B38" s="1220">
        <v>44349</v>
      </c>
      <c r="C38" s="1126" t="s">
        <v>2497</v>
      </c>
      <c r="D38" s="1125">
        <v>21800</v>
      </c>
      <c r="E38" s="1131"/>
      <c r="F38" s="1162" t="s">
        <v>2672</v>
      </c>
      <c r="G38" s="1163"/>
      <c r="H38" s="1146" t="s">
        <v>2530</v>
      </c>
      <c r="I38" s="1163" t="s">
        <v>2531</v>
      </c>
      <c r="J38" s="1146" t="s">
        <v>2534</v>
      </c>
      <c r="K38" s="1146" t="s">
        <v>2533</v>
      </c>
      <c r="L38" s="1141"/>
    </row>
    <row r="39" spans="1:12" s="602" customFormat="1" ht="15" customHeight="1">
      <c r="A39" s="1218">
        <v>33</v>
      </c>
      <c r="B39" s="1220">
        <v>44349</v>
      </c>
      <c r="C39" s="1126" t="s">
        <v>2498</v>
      </c>
      <c r="D39" s="1125">
        <v>10900</v>
      </c>
      <c r="E39" s="1131"/>
      <c r="F39" s="1162" t="s">
        <v>2673</v>
      </c>
      <c r="G39" s="1163"/>
      <c r="H39" s="1146" t="s">
        <v>2530</v>
      </c>
      <c r="I39" s="1163" t="s">
        <v>2531</v>
      </c>
      <c r="J39" s="1146" t="s">
        <v>2534</v>
      </c>
      <c r="K39" s="1146" t="s">
        <v>2533</v>
      </c>
      <c r="L39" s="1141"/>
    </row>
    <row r="40" spans="1:12" s="602" customFormat="1" ht="15" customHeight="1">
      <c r="A40" s="1218">
        <v>34</v>
      </c>
      <c r="B40" s="1220">
        <v>44357</v>
      </c>
      <c r="C40" s="1123" t="s">
        <v>2957</v>
      </c>
      <c r="D40" s="1124">
        <v>720000</v>
      </c>
      <c r="E40" s="1143" t="s">
        <v>2529</v>
      </c>
      <c r="F40" s="1162" t="s">
        <v>2952</v>
      </c>
      <c r="G40" s="1163" t="s">
        <v>2539</v>
      </c>
      <c r="H40" s="1163" t="s">
        <v>2530</v>
      </c>
      <c r="I40" s="1163" t="s">
        <v>2531</v>
      </c>
      <c r="J40" s="1146" t="s">
        <v>2655</v>
      </c>
      <c r="K40" s="1146" t="s">
        <v>2533</v>
      </c>
      <c r="L40" s="1141"/>
    </row>
    <row r="41" spans="1:12" s="602" customFormat="1" ht="15" customHeight="1">
      <c r="A41" s="1218">
        <v>35</v>
      </c>
      <c r="B41" s="1220">
        <v>44361</v>
      </c>
      <c r="C41" s="1123" t="s">
        <v>2941</v>
      </c>
      <c r="D41" s="1124">
        <v>100000</v>
      </c>
      <c r="E41" s="1143" t="s">
        <v>2529</v>
      </c>
      <c r="F41" s="1164" t="s">
        <v>2937</v>
      </c>
      <c r="G41" s="1163" t="s">
        <v>2539</v>
      </c>
      <c r="H41" s="1163" t="s">
        <v>2530</v>
      </c>
      <c r="I41" s="1163" t="s">
        <v>2531</v>
      </c>
      <c r="J41" s="1146" t="s">
        <v>2655</v>
      </c>
      <c r="K41" s="1146" t="s">
        <v>2533</v>
      </c>
      <c r="L41" s="1141"/>
    </row>
    <row r="42" spans="1:12" s="602" customFormat="1" ht="15" customHeight="1">
      <c r="A42" s="1218">
        <v>36</v>
      </c>
      <c r="B42" s="1220">
        <v>44371</v>
      </c>
      <c r="C42" s="1126" t="s">
        <v>2499</v>
      </c>
      <c r="D42" s="1126">
        <v>120000</v>
      </c>
      <c r="E42" s="1131"/>
      <c r="F42" s="1221" t="s">
        <v>2666</v>
      </c>
      <c r="G42" s="1163"/>
      <c r="H42" s="1163" t="s">
        <v>2530</v>
      </c>
      <c r="I42" s="1163" t="s">
        <v>2531</v>
      </c>
      <c r="J42" s="1146" t="s">
        <v>2665</v>
      </c>
      <c r="K42" s="1146" t="s">
        <v>2533</v>
      </c>
      <c r="L42" s="1141"/>
    </row>
    <row r="43" spans="1:12" s="602" customFormat="1" ht="15" customHeight="1">
      <c r="A43" s="1218">
        <v>37</v>
      </c>
      <c r="B43" s="1220">
        <v>44372</v>
      </c>
      <c r="C43" s="1126" t="s">
        <v>2500</v>
      </c>
      <c r="D43" s="1126">
        <v>80000</v>
      </c>
      <c r="E43" s="1131"/>
      <c r="F43" s="1221" t="s">
        <v>2674</v>
      </c>
      <c r="G43" s="1163"/>
      <c r="H43" s="1163" t="s">
        <v>2530</v>
      </c>
      <c r="I43" s="1163" t="s">
        <v>2531</v>
      </c>
      <c r="J43" s="1146" t="s">
        <v>2675</v>
      </c>
      <c r="K43" s="1146" t="s">
        <v>2533</v>
      </c>
      <c r="L43" s="1141"/>
    </row>
    <row r="44" spans="1:12" s="602" customFormat="1" ht="15" customHeight="1">
      <c r="A44" s="1218">
        <v>38</v>
      </c>
      <c r="B44" s="1220">
        <v>44372</v>
      </c>
      <c r="C44" s="1126" t="s">
        <v>2501</v>
      </c>
      <c r="D44" s="1126">
        <v>70000</v>
      </c>
      <c r="E44" s="1131"/>
      <c r="F44" s="1162" t="s">
        <v>2555</v>
      </c>
      <c r="G44" s="1146"/>
      <c r="H44" s="1146" t="s">
        <v>2530</v>
      </c>
      <c r="I44" s="1163" t="s">
        <v>2531</v>
      </c>
      <c r="J44" s="1163" t="s">
        <v>2535</v>
      </c>
      <c r="K44" s="1146" t="s">
        <v>2533</v>
      </c>
      <c r="L44" s="1141"/>
    </row>
    <row r="45" spans="1:12" s="602" customFormat="1" ht="15" customHeight="1">
      <c r="A45" s="1218">
        <v>39</v>
      </c>
      <c r="B45" s="1220">
        <v>44375</v>
      </c>
      <c r="C45" s="1126" t="s">
        <v>2502</v>
      </c>
      <c r="D45" s="1125">
        <v>33000</v>
      </c>
      <c r="E45" s="1131"/>
      <c r="F45" s="1221" t="s">
        <v>2676</v>
      </c>
      <c r="G45" s="1163"/>
      <c r="H45" s="1146" t="s">
        <v>2530</v>
      </c>
      <c r="I45" s="1163" t="s">
        <v>2531</v>
      </c>
      <c r="J45" s="1146" t="s">
        <v>2675</v>
      </c>
      <c r="K45" s="1146" t="s">
        <v>2533</v>
      </c>
      <c r="L45" s="1141"/>
    </row>
    <row r="46" spans="1:12" s="602" customFormat="1" ht="15" customHeight="1">
      <c r="A46" s="1218">
        <v>40</v>
      </c>
      <c r="B46" s="1220">
        <v>44378</v>
      </c>
      <c r="C46" s="1126" t="s">
        <v>2985</v>
      </c>
      <c r="D46" s="1125">
        <v>450000</v>
      </c>
      <c r="E46" s="1131"/>
      <c r="F46" s="1164" t="s">
        <v>2677</v>
      </c>
      <c r="G46" s="1163"/>
      <c r="H46" s="1146" t="s">
        <v>2530</v>
      </c>
      <c r="I46" s="1163" t="s">
        <v>2531</v>
      </c>
      <c r="J46" s="1146" t="s">
        <v>2665</v>
      </c>
      <c r="K46" s="1146" t="s">
        <v>2533</v>
      </c>
      <c r="L46" s="1141"/>
    </row>
    <row r="47" spans="1:12" s="602" customFormat="1" ht="15" customHeight="1">
      <c r="A47" s="1218">
        <v>41</v>
      </c>
      <c r="B47" s="1220">
        <v>44378</v>
      </c>
      <c r="C47" s="1126" t="s">
        <v>2965</v>
      </c>
      <c r="D47" s="1125">
        <v>200000</v>
      </c>
      <c r="E47" s="1131"/>
      <c r="F47" s="1164" t="s">
        <v>2678</v>
      </c>
      <c r="G47" s="1163"/>
      <c r="H47" s="1146" t="s">
        <v>2530</v>
      </c>
      <c r="I47" s="1163" t="s">
        <v>2531</v>
      </c>
      <c r="J47" s="1146" t="s">
        <v>2665</v>
      </c>
      <c r="K47" s="1146" t="s">
        <v>2533</v>
      </c>
      <c r="L47" s="1141"/>
    </row>
    <row r="48" spans="1:12" s="602" customFormat="1" ht="15" customHeight="1">
      <c r="A48" s="1218">
        <v>42</v>
      </c>
      <c r="B48" s="1220">
        <v>44378</v>
      </c>
      <c r="C48" s="1126" t="s">
        <v>2973</v>
      </c>
      <c r="D48" s="1125">
        <v>200000</v>
      </c>
      <c r="E48" s="1131"/>
      <c r="F48" s="1164" t="s">
        <v>2678</v>
      </c>
      <c r="G48" s="1163"/>
      <c r="H48" s="1146" t="s">
        <v>2530</v>
      </c>
      <c r="I48" s="1163" t="s">
        <v>2531</v>
      </c>
      <c r="J48" s="1146" t="s">
        <v>2665</v>
      </c>
      <c r="K48" s="1146" t="s">
        <v>2533</v>
      </c>
      <c r="L48" s="1141"/>
    </row>
    <row r="49" spans="1:12" s="602" customFormat="1" ht="15" customHeight="1">
      <c r="A49" s="1218">
        <v>43</v>
      </c>
      <c r="B49" s="1220">
        <v>44378</v>
      </c>
      <c r="C49" s="1126" t="s">
        <v>2503</v>
      </c>
      <c r="D49" s="1125">
        <v>33000</v>
      </c>
      <c r="E49" s="1131"/>
      <c r="F49" s="1221" t="s">
        <v>2679</v>
      </c>
      <c r="G49" s="1163"/>
      <c r="H49" s="1146" t="s">
        <v>2530</v>
      </c>
      <c r="I49" s="1163" t="s">
        <v>2531</v>
      </c>
      <c r="J49" s="1146" t="s">
        <v>2536</v>
      </c>
      <c r="K49" s="1146" t="s">
        <v>2533</v>
      </c>
      <c r="L49" s="1141"/>
    </row>
    <row r="50" spans="1:12" s="602" customFormat="1" ht="15" customHeight="1">
      <c r="A50" s="1218">
        <v>44</v>
      </c>
      <c r="B50" s="1220">
        <v>44385</v>
      </c>
      <c r="C50" s="1126" t="s">
        <v>2979</v>
      </c>
      <c r="D50" s="1125">
        <v>180000</v>
      </c>
      <c r="E50" s="1131"/>
      <c r="F50" s="1164" t="s">
        <v>2680</v>
      </c>
      <c r="G50" s="1163"/>
      <c r="H50" s="1146" t="s">
        <v>2530</v>
      </c>
      <c r="I50" s="1163" t="s">
        <v>2531</v>
      </c>
      <c r="J50" s="1146" t="s">
        <v>2681</v>
      </c>
      <c r="K50" s="1146" t="s">
        <v>2533</v>
      </c>
      <c r="L50" s="1141"/>
    </row>
    <row r="51" spans="1:12" s="602" customFormat="1" ht="15" customHeight="1">
      <c r="A51" s="1218">
        <v>45</v>
      </c>
      <c r="B51" s="1220">
        <v>44385</v>
      </c>
      <c r="C51" s="1126" t="s">
        <v>2968</v>
      </c>
      <c r="D51" s="1125">
        <v>280000</v>
      </c>
      <c r="E51" s="1131"/>
      <c r="F51" s="1164" t="s">
        <v>2682</v>
      </c>
      <c r="G51" s="1163"/>
      <c r="H51" s="1146" t="s">
        <v>2530</v>
      </c>
      <c r="I51" s="1163" t="s">
        <v>2531</v>
      </c>
      <c r="J51" s="1146" t="s">
        <v>2681</v>
      </c>
      <c r="K51" s="1146" t="s">
        <v>2533</v>
      </c>
      <c r="L51" s="1141"/>
    </row>
    <row r="52" spans="1:12" s="602" customFormat="1" ht="15" customHeight="1">
      <c r="A52" s="1218">
        <v>46</v>
      </c>
      <c r="B52" s="1220">
        <v>44389</v>
      </c>
      <c r="C52" s="1126" t="s">
        <v>2958</v>
      </c>
      <c r="D52" s="1125">
        <v>1020000</v>
      </c>
      <c r="E52" s="1143" t="s">
        <v>2529</v>
      </c>
      <c r="F52" s="1162" t="s">
        <v>2952</v>
      </c>
      <c r="G52" s="1163" t="s">
        <v>2539</v>
      </c>
      <c r="H52" s="1146" t="s">
        <v>2530</v>
      </c>
      <c r="I52" s="1163" t="s">
        <v>2531</v>
      </c>
      <c r="J52" s="1146" t="s">
        <v>2655</v>
      </c>
      <c r="K52" s="1146" t="s">
        <v>2533</v>
      </c>
      <c r="L52" s="1141"/>
    </row>
    <row r="53" spans="1:12" s="602" customFormat="1" ht="15" customHeight="1">
      <c r="A53" s="1218">
        <v>47</v>
      </c>
      <c r="B53" s="1220">
        <v>44389</v>
      </c>
      <c r="C53" s="1126" t="s">
        <v>2504</v>
      </c>
      <c r="D53" s="1125">
        <v>65000</v>
      </c>
      <c r="E53" s="1143"/>
      <c r="F53" s="1221" t="s">
        <v>2683</v>
      </c>
      <c r="G53" s="1163"/>
      <c r="H53" s="1146" t="s">
        <v>2530</v>
      </c>
      <c r="I53" s="1163" t="s">
        <v>2531</v>
      </c>
      <c r="J53" s="1146" t="s">
        <v>2536</v>
      </c>
      <c r="K53" s="1146" t="s">
        <v>2533</v>
      </c>
      <c r="L53" s="1141"/>
    </row>
    <row r="54" spans="1:12" s="602" customFormat="1" ht="15" customHeight="1">
      <c r="A54" s="1218">
        <v>48</v>
      </c>
      <c r="B54" s="1220">
        <v>44392</v>
      </c>
      <c r="C54" s="1126" t="s">
        <v>2505</v>
      </c>
      <c r="D54" s="1125">
        <v>20000</v>
      </c>
      <c r="E54" s="1131"/>
      <c r="F54" s="1221" t="s">
        <v>2684</v>
      </c>
      <c r="G54" s="1163"/>
      <c r="H54" s="1146" t="s">
        <v>2530</v>
      </c>
      <c r="I54" s="1163" t="s">
        <v>2531</v>
      </c>
      <c r="J54" s="1146" t="s">
        <v>2662</v>
      </c>
      <c r="K54" s="1146" t="s">
        <v>2533</v>
      </c>
      <c r="L54" s="1141"/>
    </row>
    <row r="55" spans="1:12" s="602" customFormat="1" ht="15" customHeight="1">
      <c r="A55" s="1218">
        <v>49</v>
      </c>
      <c r="B55" s="1220">
        <v>44393</v>
      </c>
      <c r="C55" s="1123" t="s">
        <v>2942</v>
      </c>
      <c r="D55" s="1124">
        <v>100000</v>
      </c>
      <c r="E55" s="1143" t="s">
        <v>2529</v>
      </c>
      <c r="F55" s="1164" t="s">
        <v>2937</v>
      </c>
      <c r="G55" s="1163" t="s">
        <v>2539</v>
      </c>
      <c r="H55" s="1146" t="s">
        <v>2530</v>
      </c>
      <c r="I55" s="1163" t="s">
        <v>2531</v>
      </c>
      <c r="J55" s="1146" t="s">
        <v>2655</v>
      </c>
      <c r="K55" s="1146" t="s">
        <v>2533</v>
      </c>
      <c r="L55" s="1141"/>
    </row>
    <row r="56" spans="1:12" s="602" customFormat="1" ht="15" customHeight="1">
      <c r="A56" s="1218">
        <v>50</v>
      </c>
      <c r="B56" s="1220">
        <v>44400</v>
      </c>
      <c r="C56" s="1123" t="s">
        <v>1110</v>
      </c>
      <c r="D56" s="1124">
        <v>70000</v>
      </c>
      <c r="E56" s="1143"/>
      <c r="F56" s="1162" t="s">
        <v>2555</v>
      </c>
      <c r="G56" s="1146"/>
      <c r="H56" s="1146" t="s">
        <v>2530</v>
      </c>
      <c r="I56" s="1163" t="s">
        <v>2531</v>
      </c>
      <c r="J56" s="1163" t="s">
        <v>2535</v>
      </c>
      <c r="K56" s="1146" t="s">
        <v>2533</v>
      </c>
      <c r="L56" s="1141"/>
    </row>
    <row r="57" spans="1:12" s="602" customFormat="1" ht="15" customHeight="1">
      <c r="A57" s="1218">
        <v>51</v>
      </c>
      <c r="B57" s="1220">
        <v>44407</v>
      </c>
      <c r="C57" s="1123" t="s">
        <v>2506</v>
      </c>
      <c r="D57" s="1124">
        <v>105000</v>
      </c>
      <c r="E57" s="1131"/>
      <c r="F57" s="1221" t="s">
        <v>2685</v>
      </c>
      <c r="G57" s="1163"/>
      <c r="H57" s="1146" t="s">
        <v>2530</v>
      </c>
      <c r="I57" s="1163" t="s">
        <v>2531</v>
      </c>
      <c r="J57" s="1163" t="s">
        <v>2618</v>
      </c>
      <c r="K57" s="1146" t="s">
        <v>2533</v>
      </c>
      <c r="L57" s="1141"/>
    </row>
    <row r="58" spans="1:12" s="602" customFormat="1" ht="15" customHeight="1">
      <c r="A58" s="1218">
        <v>52</v>
      </c>
      <c r="B58" s="1220">
        <v>44413</v>
      </c>
      <c r="C58" s="1123" t="s">
        <v>2986</v>
      </c>
      <c r="D58" s="1124">
        <v>250000</v>
      </c>
      <c r="E58" s="1131"/>
      <c r="F58" s="1164" t="s">
        <v>2686</v>
      </c>
      <c r="G58" s="1163"/>
      <c r="H58" s="1146" t="s">
        <v>2530</v>
      </c>
      <c r="I58" s="1163" t="s">
        <v>2531</v>
      </c>
      <c r="J58" s="1163" t="s">
        <v>2665</v>
      </c>
      <c r="K58" s="1146" t="s">
        <v>2533</v>
      </c>
      <c r="L58" s="1141"/>
    </row>
    <row r="59" spans="1:12" s="602" customFormat="1" ht="15" customHeight="1">
      <c r="A59" s="1218">
        <v>53</v>
      </c>
      <c r="B59" s="1220">
        <v>44413</v>
      </c>
      <c r="C59" s="1123" t="s">
        <v>2974</v>
      </c>
      <c r="D59" s="1124">
        <v>250000</v>
      </c>
      <c r="E59" s="1131"/>
      <c r="F59" s="1164" t="s">
        <v>2686</v>
      </c>
      <c r="G59" s="1163"/>
      <c r="H59" s="1146" t="s">
        <v>2530</v>
      </c>
      <c r="I59" s="1163" t="s">
        <v>2531</v>
      </c>
      <c r="J59" s="1163" t="s">
        <v>2665</v>
      </c>
      <c r="K59" s="1146" t="s">
        <v>2533</v>
      </c>
      <c r="L59" s="1141"/>
    </row>
    <row r="60" spans="1:12" s="602" customFormat="1" ht="15" customHeight="1">
      <c r="A60" s="1218">
        <v>54</v>
      </c>
      <c r="B60" s="1220">
        <v>44413</v>
      </c>
      <c r="C60" s="1123" t="s">
        <v>2976</v>
      </c>
      <c r="D60" s="1124">
        <v>260000</v>
      </c>
      <c r="E60" s="1131"/>
      <c r="F60" s="1164" t="s">
        <v>2687</v>
      </c>
      <c r="G60" s="1163"/>
      <c r="H60" s="1146" t="s">
        <v>2530</v>
      </c>
      <c r="I60" s="1163" t="s">
        <v>2531</v>
      </c>
      <c r="J60" s="1163" t="s">
        <v>2538</v>
      </c>
      <c r="K60" s="1146" t="s">
        <v>2533</v>
      </c>
      <c r="L60" s="1141"/>
    </row>
    <row r="61" spans="1:12" s="602" customFormat="1" ht="15" customHeight="1">
      <c r="A61" s="1218">
        <v>55</v>
      </c>
      <c r="B61" s="1220">
        <v>44413</v>
      </c>
      <c r="C61" s="1123" t="s">
        <v>2980</v>
      </c>
      <c r="D61" s="1124">
        <v>100000</v>
      </c>
      <c r="E61" s="1131"/>
      <c r="F61" s="1164" t="s">
        <v>2688</v>
      </c>
      <c r="G61" s="1163"/>
      <c r="H61" s="1146" t="s">
        <v>2530</v>
      </c>
      <c r="I61" s="1163" t="s">
        <v>2531</v>
      </c>
      <c r="J61" s="1163" t="s">
        <v>2538</v>
      </c>
      <c r="K61" s="1146" t="s">
        <v>2533</v>
      </c>
      <c r="L61" s="1141"/>
    </row>
    <row r="62" spans="1:12" s="602" customFormat="1" ht="15" customHeight="1">
      <c r="A62" s="1218">
        <v>56</v>
      </c>
      <c r="B62" s="1220">
        <v>44418</v>
      </c>
      <c r="C62" s="1123" t="s">
        <v>2959</v>
      </c>
      <c r="D62" s="1124">
        <v>1020000</v>
      </c>
      <c r="E62" s="1143" t="s">
        <v>2529</v>
      </c>
      <c r="F62" s="1162" t="s">
        <v>2952</v>
      </c>
      <c r="G62" s="1163" t="s">
        <v>2539</v>
      </c>
      <c r="H62" s="1146" t="s">
        <v>2530</v>
      </c>
      <c r="I62" s="1163" t="s">
        <v>2531</v>
      </c>
      <c r="J62" s="1146" t="s">
        <v>2655</v>
      </c>
      <c r="K62" s="1146" t="s">
        <v>2533</v>
      </c>
      <c r="L62" s="1141"/>
    </row>
    <row r="63" spans="1:12" s="602" customFormat="1" ht="15" customHeight="1">
      <c r="A63" s="1218">
        <v>57</v>
      </c>
      <c r="B63" s="1220">
        <v>44425</v>
      </c>
      <c r="C63" s="1123" t="s">
        <v>2943</v>
      </c>
      <c r="D63" s="1124">
        <v>100000</v>
      </c>
      <c r="E63" s="1143" t="s">
        <v>2529</v>
      </c>
      <c r="F63" s="1164" t="s">
        <v>2937</v>
      </c>
      <c r="G63" s="1163" t="s">
        <v>2539</v>
      </c>
      <c r="H63" s="1146" t="s">
        <v>2530</v>
      </c>
      <c r="I63" s="1163" t="s">
        <v>2531</v>
      </c>
      <c r="J63" s="1146" t="s">
        <v>2655</v>
      </c>
      <c r="K63" s="1146" t="s">
        <v>2533</v>
      </c>
      <c r="L63" s="1141"/>
    </row>
    <row r="64" spans="1:12" s="602" customFormat="1" ht="15" customHeight="1">
      <c r="A64" s="1218">
        <v>58</v>
      </c>
      <c r="B64" s="1220">
        <v>44427</v>
      </c>
      <c r="C64" s="1123" t="s">
        <v>2507</v>
      </c>
      <c r="D64" s="1124">
        <v>33000</v>
      </c>
      <c r="E64" s="1131"/>
      <c r="F64" s="1221" t="s">
        <v>2679</v>
      </c>
      <c r="G64" s="1163"/>
      <c r="H64" s="1146" t="s">
        <v>2530</v>
      </c>
      <c r="I64" s="1163" t="s">
        <v>2531</v>
      </c>
      <c r="J64" s="1163" t="s">
        <v>2536</v>
      </c>
      <c r="K64" s="1146" t="s">
        <v>2533</v>
      </c>
      <c r="L64" s="1141"/>
    </row>
    <row r="65" spans="1:12" s="602" customFormat="1" ht="15" customHeight="1">
      <c r="A65" s="1218">
        <v>59</v>
      </c>
      <c r="B65" s="1220">
        <v>44433</v>
      </c>
      <c r="C65" s="1123" t="s">
        <v>2508</v>
      </c>
      <c r="D65" s="1124">
        <v>70000</v>
      </c>
      <c r="E65" s="1131"/>
      <c r="F65" s="1162" t="s">
        <v>2555</v>
      </c>
      <c r="G65" s="1146"/>
      <c r="H65" s="1146" t="s">
        <v>2530</v>
      </c>
      <c r="I65" s="1569" t="s">
        <v>2999</v>
      </c>
      <c r="J65" s="1163" t="s">
        <v>2535</v>
      </c>
      <c r="K65" s="1146" t="s">
        <v>2533</v>
      </c>
      <c r="L65" s="1141"/>
    </row>
    <row r="66" spans="1:12" s="602" customFormat="1" ht="15" customHeight="1">
      <c r="A66" s="1218">
        <v>60</v>
      </c>
      <c r="B66" s="1220">
        <v>44440</v>
      </c>
      <c r="C66" s="1123" t="s">
        <v>2509</v>
      </c>
      <c r="D66" s="1124">
        <v>2000000</v>
      </c>
      <c r="E66" s="1131"/>
      <c r="F66" s="1164" t="s">
        <v>2689</v>
      </c>
      <c r="G66" s="1163" t="s">
        <v>2604</v>
      </c>
      <c r="H66" s="1146" t="s">
        <v>2530</v>
      </c>
      <c r="I66" s="1163" t="s">
        <v>2531</v>
      </c>
      <c r="J66" s="1146" t="s">
        <v>2662</v>
      </c>
      <c r="K66" s="1146" t="s">
        <v>2533</v>
      </c>
      <c r="L66" s="1141"/>
    </row>
    <row r="67" spans="1:12" s="602" customFormat="1" ht="15" customHeight="1">
      <c r="A67" s="1218">
        <v>61</v>
      </c>
      <c r="B67" s="1220">
        <v>44441</v>
      </c>
      <c r="C67" s="1123" t="s">
        <v>2966</v>
      </c>
      <c r="D67" s="1124">
        <v>100000</v>
      </c>
      <c r="E67" s="1131"/>
      <c r="F67" s="1164" t="s">
        <v>2690</v>
      </c>
      <c r="G67" s="1163"/>
      <c r="H67" s="1146" t="s">
        <v>2530</v>
      </c>
      <c r="I67" s="1163" t="s">
        <v>2531</v>
      </c>
      <c r="J67" s="1163" t="s">
        <v>2665</v>
      </c>
      <c r="K67" s="1146" t="s">
        <v>2533</v>
      </c>
      <c r="L67" s="1141"/>
    </row>
    <row r="68" spans="1:12" s="602" customFormat="1" ht="15" customHeight="1">
      <c r="A68" s="1218">
        <v>62</v>
      </c>
      <c r="B68" s="1220">
        <v>44441</v>
      </c>
      <c r="C68" s="1123" t="s">
        <v>2987</v>
      </c>
      <c r="D68" s="1124">
        <v>50000</v>
      </c>
      <c r="E68" s="1131"/>
      <c r="F68" s="1164" t="s">
        <v>2691</v>
      </c>
      <c r="G68" s="1163"/>
      <c r="H68" s="1146" t="s">
        <v>2530</v>
      </c>
      <c r="I68" s="1163" t="s">
        <v>2531</v>
      </c>
      <c r="J68" s="1163" t="s">
        <v>2665</v>
      </c>
      <c r="K68" s="1146" t="s">
        <v>2533</v>
      </c>
      <c r="L68" s="1141"/>
    </row>
    <row r="69" spans="1:12" s="602" customFormat="1" ht="15" customHeight="1">
      <c r="A69" s="1218">
        <v>63</v>
      </c>
      <c r="B69" s="1220">
        <v>44441</v>
      </c>
      <c r="C69" s="1123" t="s">
        <v>2975</v>
      </c>
      <c r="D69" s="1124">
        <v>150000</v>
      </c>
      <c r="E69" s="1131"/>
      <c r="F69" s="1164" t="s">
        <v>2671</v>
      </c>
      <c r="G69" s="1163"/>
      <c r="H69" s="1146" t="s">
        <v>2530</v>
      </c>
      <c r="I69" s="1163" t="s">
        <v>2531</v>
      </c>
      <c r="J69" s="1163" t="s">
        <v>2665</v>
      </c>
      <c r="K69" s="1146" t="s">
        <v>2533</v>
      </c>
      <c r="L69" s="1141"/>
    </row>
    <row r="70" spans="1:12" s="602" customFormat="1" ht="15" customHeight="1">
      <c r="A70" s="1218">
        <v>64</v>
      </c>
      <c r="B70" s="1220">
        <v>44446</v>
      </c>
      <c r="C70" s="1123" t="s">
        <v>2977</v>
      </c>
      <c r="D70" s="1124">
        <v>20000</v>
      </c>
      <c r="E70" s="1131"/>
      <c r="F70" s="1164" t="s">
        <v>2692</v>
      </c>
      <c r="G70" s="1163"/>
      <c r="H70" s="1146" t="s">
        <v>2530</v>
      </c>
      <c r="I70" s="1163" t="s">
        <v>2531</v>
      </c>
      <c r="J70" s="1163" t="s">
        <v>2693</v>
      </c>
      <c r="K70" s="1146" t="s">
        <v>2533</v>
      </c>
      <c r="L70" s="1141"/>
    </row>
    <row r="71" spans="1:12" s="602" customFormat="1" ht="15" customHeight="1">
      <c r="A71" s="1218">
        <v>65</v>
      </c>
      <c r="B71" s="1220">
        <v>44449</v>
      </c>
      <c r="C71" s="1123" t="s">
        <v>2960</v>
      </c>
      <c r="D71" s="1124">
        <v>1020000</v>
      </c>
      <c r="E71" s="1143" t="s">
        <v>2529</v>
      </c>
      <c r="F71" s="1162" t="s">
        <v>2952</v>
      </c>
      <c r="G71" s="1163" t="s">
        <v>2539</v>
      </c>
      <c r="H71" s="1146" t="s">
        <v>2530</v>
      </c>
      <c r="I71" s="1163" t="s">
        <v>2531</v>
      </c>
      <c r="J71" s="1146" t="s">
        <v>2655</v>
      </c>
      <c r="K71" s="1146" t="s">
        <v>2533</v>
      </c>
      <c r="L71" s="1141"/>
    </row>
    <row r="72" spans="1:12" s="602" customFormat="1" ht="15" customHeight="1">
      <c r="A72" s="1218">
        <v>66</v>
      </c>
      <c r="B72" s="1220">
        <v>44452</v>
      </c>
      <c r="C72" s="1123" t="s">
        <v>2944</v>
      </c>
      <c r="D72" s="1124">
        <v>100000</v>
      </c>
      <c r="E72" s="1143" t="s">
        <v>2529</v>
      </c>
      <c r="F72" s="1164" t="s">
        <v>2937</v>
      </c>
      <c r="G72" s="1163" t="s">
        <v>2539</v>
      </c>
      <c r="H72" s="1146" t="s">
        <v>2530</v>
      </c>
      <c r="I72" s="1163" t="s">
        <v>2531</v>
      </c>
      <c r="J72" s="1146" t="s">
        <v>2655</v>
      </c>
      <c r="K72" s="1146" t="s">
        <v>2533</v>
      </c>
      <c r="L72" s="1141"/>
    </row>
    <row r="73" spans="1:12" s="602" customFormat="1" ht="15" customHeight="1">
      <c r="A73" s="1218">
        <v>67</v>
      </c>
      <c r="B73" s="1220">
        <v>44452</v>
      </c>
      <c r="C73" s="1123" t="s">
        <v>2510</v>
      </c>
      <c r="D73" s="1124">
        <v>480000</v>
      </c>
      <c r="E73" s="1131"/>
      <c r="F73" s="1164" t="s">
        <v>2694</v>
      </c>
      <c r="G73" s="1163"/>
      <c r="H73" s="1146" t="s">
        <v>2530</v>
      </c>
      <c r="I73" s="1163" t="s">
        <v>2531</v>
      </c>
      <c r="J73" s="1163" t="s">
        <v>2675</v>
      </c>
      <c r="K73" s="1146" t="s">
        <v>2533</v>
      </c>
      <c r="L73" s="1141"/>
    </row>
    <row r="74" spans="1:12" s="602" customFormat="1" ht="15" customHeight="1">
      <c r="A74" s="1218">
        <v>68</v>
      </c>
      <c r="B74" s="1220">
        <v>44452</v>
      </c>
      <c r="C74" s="1123" t="s">
        <v>2511</v>
      </c>
      <c r="D74" s="1124">
        <v>200000</v>
      </c>
      <c r="E74" s="1131"/>
      <c r="F74" s="1164" t="s">
        <v>2695</v>
      </c>
      <c r="G74" s="1163"/>
      <c r="H74" s="1146" t="s">
        <v>2530</v>
      </c>
      <c r="I74" s="1163" t="s">
        <v>2531</v>
      </c>
      <c r="J74" s="1163" t="s">
        <v>2675</v>
      </c>
      <c r="K74" s="1146" t="s">
        <v>2533</v>
      </c>
      <c r="L74" s="1141"/>
    </row>
    <row r="75" spans="1:12" s="602" customFormat="1" ht="15" customHeight="1">
      <c r="A75" s="1218">
        <v>69</v>
      </c>
      <c r="B75" s="1220">
        <v>44452</v>
      </c>
      <c r="C75" s="1123" t="s">
        <v>2512</v>
      </c>
      <c r="D75" s="1124">
        <v>80000</v>
      </c>
      <c r="E75" s="1131"/>
      <c r="F75" s="1164" t="s">
        <v>2674</v>
      </c>
      <c r="G75" s="1163"/>
      <c r="H75" s="1146" t="s">
        <v>2530</v>
      </c>
      <c r="I75" s="1163" t="s">
        <v>2531</v>
      </c>
      <c r="J75" s="1163" t="s">
        <v>2675</v>
      </c>
      <c r="K75" s="1146" t="s">
        <v>2533</v>
      </c>
      <c r="L75" s="1141"/>
    </row>
    <row r="76" spans="1:12" s="602" customFormat="1" ht="15" customHeight="1">
      <c r="A76" s="1218">
        <v>70</v>
      </c>
      <c r="B76" s="1220">
        <v>44463</v>
      </c>
      <c r="C76" s="1123" t="s">
        <v>2513</v>
      </c>
      <c r="D76" s="1124">
        <v>70000</v>
      </c>
      <c r="E76" s="1131"/>
      <c r="F76" s="1162" t="s">
        <v>2555</v>
      </c>
      <c r="G76" s="1146"/>
      <c r="H76" s="1146" t="s">
        <v>2530</v>
      </c>
      <c r="I76" s="1163" t="s">
        <v>2531</v>
      </c>
      <c r="J76" s="1163" t="s">
        <v>2535</v>
      </c>
      <c r="K76" s="1146" t="s">
        <v>2533</v>
      </c>
      <c r="L76" s="1141"/>
    </row>
    <row r="77" spans="1:12" s="602" customFormat="1" ht="15" customHeight="1">
      <c r="A77" s="1218">
        <v>71</v>
      </c>
      <c r="B77" s="1220">
        <v>44469</v>
      </c>
      <c r="C77" s="1123" t="s">
        <v>2514</v>
      </c>
      <c r="D77" s="1124">
        <v>100000</v>
      </c>
      <c r="E77" s="1131"/>
      <c r="F77" s="1221" t="s">
        <v>2696</v>
      </c>
      <c r="G77" s="1146"/>
      <c r="H77" s="1146" t="s">
        <v>2530</v>
      </c>
      <c r="I77" s="1163" t="s">
        <v>2531</v>
      </c>
      <c r="J77" s="1163" t="s">
        <v>2665</v>
      </c>
      <c r="K77" s="1146" t="s">
        <v>2533</v>
      </c>
      <c r="L77" s="1141"/>
    </row>
    <row r="78" spans="1:12" s="602" customFormat="1" ht="15" customHeight="1">
      <c r="A78" s="1218">
        <v>72</v>
      </c>
      <c r="B78" s="1220">
        <v>44470</v>
      </c>
      <c r="C78" s="1123" t="s">
        <v>2515</v>
      </c>
      <c r="D78" s="1124">
        <v>30000</v>
      </c>
      <c r="E78" s="1131"/>
      <c r="F78" s="1221" t="s">
        <v>2697</v>
      </c>
      <c r="G78" s="1146"/>
      <c r="H78" s="1146" t="s">
        <v>2530</v>
      </c>
      <c r="I78" s="1163" t="s">
        <v>2531</v>
      </c>
      <c r="J78" s="1163" t="s">
        <v>2536</v>
      </c>
      <c r="K78" s="1146" t="s">
        <v>2533</v>
      </c>
      <c r="L78" s="1141"/>
    </row>
    <row r="79" spans="1:12" s="602" customFormat="1" ht="15" customHeight="1">
      <c r="A79" s="1218">
        <v>73</v>
      </c>
      <c r="B79" s="1220">
        <v>44470</v>
      </c>
      <c r="C79" s="1123" t="s">
        <v>2967</v>
      </c>
      <c r="D79" s="1124">
        <v>150000</v>
      </c>
      <c r="E79" s="1131"/>
      <c r="F79" s="1164" t="s">
        <v>2671</v>
      </c>
      <c r="G79" s="1146"/>
      <c r="H79" s="1146" t="s">
        <v>2530</v>
      </c>
      <c r="I79" s="1163" t="s">
        <v>2531</v>
      </c>
      <c r="J79" s="1163" t="s">
        <v>2665</v>
      </c>
      <c r="K79" s="1146" t="s">
        <v>2533</v>
      </c>
      <c r="L79" s="1141"/>
    </row>
    <row r="80" spans="1:12" s="602" customFormat="1" ht="15" customHeight="1">
      <c r="A80" s="1218">
        <v>74</v>
      </c>
      <c r="B80" s="1220">
        <v>44476</v>
      </c>
      <c r="C80" s="1123" t="s">
        <v>2978</v>
      </c>
      <c r="D80" s="1124">
        <v>240000</v>
      </c>
      <c r="E80" s="1131"/>
      <c r="F80" s="1164" t="s">
        <v>2698</v>
      </c>
      <c r="G80" s="1146"/>
      <c r="H80" s="1146" t="s">
        <v>2530</v>
      </c>
      <c r="I80" s="1163" t="s">
        <v>2531</v>
      </c>
      <c r="J80" s="1163" t="s">
        <v>2681</v>
      </c>
      <c r="K80" s="1146" t="s">
        <v>2533</v>
      </c>
      <c r="L80" s="1141"/>
    </row>
    <row r="81" spans="1:12" s="602" customFormat="1" ht="15" customHeight="1">
      <c r="A81" s="1218">
        <v>75</v>
      </c>
      <c r="B81" s="1220">
        <v>44476</v>
      </c>
      <c r="C81" s="1123" t="s">
        <v>2981</v>
      </c>
      <c r="D81" s="1124">
        <v>60000</v>
      </c>
      <c r="E81" s="1131"/>
      <c r="F81" s="1164" t="s">
        <v>2699</v>
      </c>
      <c r="G81" s="1146"/>
      <c r="H81" s="1146" t="s">
        <v>2530</v>
      </c>
      <c r="I81" s="1163" t="s">
        <v>2531</v>
      </c>
      <c r="J81" s="1163" t="s">
        <v>2681</v>
      </c>
      <c r="K81" s="1146" t="s">
        <v>2533</v>
      </c>
      <c r="L81" s="1141"/>
    </row>
    <row r="82" spans="1:12" s="602" customFormat="1" ht="15" customHeight="1">
      <c r="A82" s="1218">
        <v>76</v>
      </c>
      <c r="B82" s="1220">
        <v>44476</v>
      </c>
      <c r="C82" s="1123" t="s">
        <v>2969</v>
      </c>
      <c r="D82" s="1124">
        <v>180000</v>
      </c>
      <c r="E82" s="1131"/>
      <c r="F82" s="1164" t="s">
        <v>2700</v>
      </c>
      <c r="G82" s="1146"/>
      <c r="H82" s="1146" t="s">
        <v>2530</v>
      </c>
      <c r="I82" s="1163" t="s">
        <v>2531</v>
      </c>
      <c r="J82" s="1163" t="s">
        <v>2681</v>
      </c>
      <c r="K82" s="1146" t="s">
        <v>2533</v>
      </c>
      <c r="L82" s="1141"/>
    </row>
    <row r="83" spans="1:12" s="602" customFormat="1" ht="15" customHeight="1">
      <c r="A83" s="1218">
        <v>77</v>
      </c>
      <c r="B83" s="1220">
        <v>44477</v>
      </c>
      <c r="C83" s="1123" t="s">
        <v>2495</v>
      </c>
      <c r="D83" s="1124">
        <v>20000</v>
      </c>
      <c r="E83" s="1131"/>
      <c r="F83" s="1164" t="s">
        <v>2684</v>
      </c>
      <c r="G83" s="1163"/>
      <c r="H83" s="1146" t="s">
        <v>2530</v>
      </c>
      <c r="I83" s="1163" t="s">
        <v>2531</v>
      </c>
      <c r="J83" s="1163" t="s">
        <v>2662</v>
      </c>
      <c r="K83" s="1146" t="s">
        <v>2533</v>
      </c>
      <c r="L83" s="1141"/>
    </row>
    <row r="84" spans="1:12" s="602" customFormat="1" ht="15" customHeight="1">
      <c r="A84" s="1218">
        <v>78</v>
      </c>
      <c r="B84" s="1220">
        <v>44482</v>
      </c>
      <c r="C84" s="1123" t="s">
        <v>2961</v>
      </c>
      <c r="D84" s="1124">
        <v>1020000</v>
      </c>
      <c r="E84" s="1143" t="s">
        <v>2529</v>
      </c>
      <c r="F84" s="1162" t="s">
        <v>2952</v>
      </c>
      <c r="G84" s="1163" t="s">
        <v>2539</v>
      </c>
      <c r="H84" s="1146" t="s">
        <v>2530</v>
      </c>
      <c r="I84" s="1163" t="s">
        <v>2531</v>
      </c>
      <c r="J84" s="1146" t="s">
        <v>2655</v>
      </c>
      <c r="K84" s="1146" t="s">
        <v>2533</v>
      </c>
      <c r="L84" s="1141"/>
    </row>
    <row r="85" spans="1:12" s="602" customFormat="1" ht="15" customHeight="1">
      <c r="A85" s="1218">
        <v>79</v>
      </c>
      <c r="B85" s="1220">
        <v>44484</v>
      </c>
      <c r="C85" s="1123" t="s">
        <v>2945</v>
      </c>
      <c r="D85" s="1124">
        <v>100000</v>
      </c>
      <c r="E85" s="1143" t="s">
        <v>2529</v>
      </c>
      <c r="F85" s="1164" t="s">
        <v>2937</v>
      </c>
      <c r="G85" s="1163" t="s">
        <v>2539</v>
      </c>
      <c r="H85" s="1146" t="s">
        <v>2530</v>
      </c>
      <c r="I85" s="1163" t="s">
        <v>2531</v>
      </c>
      <c r="J85" s="1146" t="s">
        <v>2655</v>
      </c>
      <c r="K85" s="1146" t="s">
        <v>2533</v>
      </c>
      <c r="L85" s="1141"/>
    </row>
    <row r="86" spans="1:12" s="602" customFormat="1" ht="15" customHeight="1">
      <c r="A86" s="1218">
        <v>80</v>
      </c>
      <c r="B86" s="1220">
        <v>44494</v>
      </c>
      <c r="C86" s="1123" t="s">
        <v>2516</v>
      </c>
      <c r="D86" s="1124">
        <v>1222000</v>
      </c>
      <c r="E86" s="1143" t="s">
        <v>2529</v>
      </c>
      <c r="F86" s="1162" t="s">
        <v>2701</v>
      </c>
      <c r="G86" s="1146" t="s">
        <v>2604</v>
      </c>
      <c r="H86" s="1146" t="s">
        <v>2530</v>
      </c>
      <c r="I86" s="1163" t="s">
        <v>2531</v>
      </c>
      <c r="J86" s="1146" t="s">
        <v>2532</v>
      </c>
      <c r="K86" s="1146" t="s">
        <v>2533</v>
      </c>
      <c r="L86" s="1141"/>
    </row>
    <row r="87" spans="1:12" s="602" customFormat="1" ht="15" customHeight="1">
      <c r="A87" s="1218">
        <v>81</v>
      </c>
      <c r="B87" s="1142">
        <v>44494</v>
      </c>
      <c r="C87" s="1127" t="s">
        <v>2516</v>
      </c>
      <c r="D87" s="1128">
        <v>68000</v>
      </c>
      <c r="E87" s="1143" t="s">
        <v>2529</v>
      </c>
      <c r="F87" s="1154" t="s">
        <v>2702</v>
      </c>
      <c r="G87" s="1145"/>
      <c r="H87" s="1145" t="s">
        <v>2530</v>
      </c>
      <c r="I87" s="1145" t="s">
        <v>2531</v>
      </c>
      <c r="J87" s="1145" t="s">
        <v>2532</v>
      </c>
      <c r="K87" s="1146" t="s">
        <v>2533</v>
      </c>
      <c r="L87" s="1064"/>
    </row>
    <row r="88" spans="1:12" s="602" customFormat="1" ht="15" customHeight="1">
      <c r="A88" s="1218">
        <v>82</v>
      </c>
      <c r="B88" s="1142">
        <v>44494</v>
      </c>
      <c r="C88" s="1127" t="s">
        <v>2516</v>
      </c>
      <c r="D88" s="1128">
        <v>450000</v>
      </c>
      <c r="E88" s="1143" t="s">
        <v>2529</v>
      </c>
      <c r="F88" s="1144" t="s">
        <v>2552</v>
      </c>
      <c r="G88" s="1145"/>
      <c r="H88" s="1145" t="s">
        <v>2530</v>
      </c>
      <c r="I88" s="1145" t="s">
        <v>2531</v>
      </c>
      <c r="J88" s="1145" t="s">
        <v>2532</v>
      </c>
      <c r="K88" s="1146" t="s">
        <v>2533</v>
      </c>
      <c r="L88" s="1147"/>
    </row>
    <row r="89" spans="1:12" s="602" customFormat="1" ht="15" customHeight="1">
      <c r="A89" s="1218">
        <v>83</v>
      </c>
      <c r="B89" s="1142">
        <v>44496</v>
      </c>
      <c r="C89" s="1127" t="s">
        <v>2516</v>
      </c>
      <c r="D89" s="1128">
        <v>300000</v>
      </c>
      <c r="E89" s="1143" t="s">
        <v>2529</v>
      </c>
      <c r="F89" s="1148" t="s">
        <v>2553</v>
      </c>
      <c r="G89" s="1145"/>
      <c r="H89" s="1145" t="s">
        <v>2530</v>
      </c>
      <c r="I89" s="1145" t="s">
        <v>2531</v>
      </c>
      <c r="J89" s="1145" t="s">
        <v>2532</v>
      </c>
      <c r="K89" s="1146" t="s">
        <v>2533</v>
      </c>
      <c r="L89" s="1147"/>
    </row>
    <row r="90" spans="1:12" s="602" customFormat="1" ht="15" customHeight="1">
      <c r="A90" s="1218">
        <v>84</v>
      </c>
      <c r="B90" s="1149">
        <v>44496</v>
      </c>
      <c r="C90" s="1129" t="s">
        <v>2517</v>
      </c>
      <c r="D90" s="1130">
        <v>87000</v>
      </c>
      <c r="E90" s="1132"/>
      <c r="F90" s="1150" t="s">
        <v>2554</v>
      </c>
      <c r="G90" s="1151"/>
      <c r="H90" s="1151" t="s">
        <v>2530</v>
      </c>
      <c r="I90" s="1152" t="s">
        <v>2531</v>
      </c>
      <c r="J90" s="1151" t="s">
        <v>2534</v>
      </c>
      <c r="K90" s="1146" t="s">
        <v>2533</v>
      </c>
      <c r="L90" s="1153"/>
    </row>
    <row r="91" spans="1:12" s="602" customFormat="1" ht="15" customHeight="1">
      <c r="A91" s="1218">
        <v>85</v>
      </c>
      <c r="B91" s="1142">
        <v>44496</v>
      </c>
      <c r="C91" s="1127" t="s">
        <v>2518</v>
      </c>
      <c r="D91" s="1128">
        <v>70000</v>
      </c>
      <c r="E91" s="1133"/>
      <c r="F91" s="1154" t="s">
        <v>2555</v>
      </c>
      <c r="G91" s="1145"/>
      <c r="H91" s="1145" t="s">
        <v>2530</v>
      </c>
      <c r="I91" s="1145" t="s">
        <v>2531</v>
      </c>
      <c r="J91" s="1145" t="s">
        <v>2535</v>
      </c>
      <c r="K91" s="1146" t="s">
        <v>2533</v>
      </c>
      <c r="L91" s="1147"/>
    </row>
    <row r="92" spans="1:12" s="602" customFormat="1" ht="15" customHeight="1">
      <c r="A92" s="1218">
        <v>86</v>
      </c>
      <c r="B92" s="1142">
        <v>44496</v>
      </c>
      <c r="C92" s="1127" t="s">
        <v>2519</v>
      </c>
      <c r="D92" s="1128">
        <v>30000</v>
      </c>
      <c r="E92" s="1133"/>
      <c r="F92" s="1154" t="s">
        <v>2556</v>
      </c>
      <c r="G92" s="1145"/>
      <c r="H92" s="1145" t="s">
        <v>2530</v>
      </c>
      <c r="I92" s="1145" t="s">
        <v>2531</v>
      </c>
      <c r="J92" s="1145" t="s">
        <v>2536</v>
      </c>
      <c r="K92" s="1146" t="s">
        <v>2533</v>
      </c>
      <c r="L92" s="1147"/>
    </row>
    <row r="93" spans="1:12" s="602" customFormat="1" ht="15" customHeight="1">
      <c r="A93" s="1218">
        <v>87</v>
      </c>
      <c r="B93" s="1155">
        <v>44496</v>
      </c>
      <c r="C93" s="1156" t="s">
        <v>2580</v>
      </c>
      <c r="D93" s="1157">
        <v>50000</v>
      </c>
      <c r="E93" s="1134"/>
      <c r="F93" s="1158" t="s">
        <v>2557</v>
      </c>
      <c r="G93" s="1145"/>
      <c r="H93" s="1145" t="s">
        <v>2530</v>
      </c>
      <c r="I93" s="1145" t="s">
        <v>2531</v>
      </c>
      <c r="J93" s="1159" t="s">
        <v>2536</v>
      </c>
      <c r="K93" s="1146" t="s">
        <v>2533</v>
      </c>
      <c r="L93" s="1147"/>
    </row>
    <row r="94" spans="1:12" s="602" customFormat="1" ht="15" customHeight="1">
      <c r="A94" s="1218">
        <v>88</v>
      </c>
      <c r="B94" s="1155">
        <v>44501</v>
      </c>
      <c r="C94" s="1156" t="s">
        <v>2581</v>
      </c>
      <c r="D94" s="1157">
        <v>680000</v>
      </c>
      <c r="E94" s="1160" t="s">
        <v>2582</v>
      </c>
      <c r="F94" s="1158" t="s">
        <v>2558</v>
      </c>
      <c r="G94" s="1145"/>
      <c r="H94" s="1145" t="s">
        <v>2530</v>
      </c>
      <c r="I94" s="1145" t="s">
        <v>2531</v>
      </c>
      <c r="J94" s="1159" t="s">
        <v>2537</v>
      </c>
      <c r="K94" s="1146" t="s">
        <v>2533</v>
      </c>
      <c r="L94" s="1147"/>
    </row>
    <row r="95" spans="1:12" s="602" customFormat="1" ht="15" customHeight="1">
      <c r="A95" s="1218">
        <v>89</v>
      </c>
      <c r="B95" s="1155">
        <v>44502</v>
      </c>
      <c r="C95" s="1161" t="s">
        <v>2583</v>
      </c>
      <c r="D95" s="1157">
        <v>19600</v>
      </c>
      <c r="E95" s="1160"/>
      <c r="F95" s="1158" t="s">
        <v>2559</v>
      </c>
      <c r="G95" s="1145"/>
      <c r="H95" s="1145" t="s">
        <v>2530</v>
      </c>
      <c r="I95" s="1145" t="s">
        <v>2531</v>
      </c>
      <c r="J95" s="1159" t="s">
        <v>2538</v>
      </c>
      <c r="K95" s="1146" t="s">
        <v>2533</v>
      </c>
      <c r="L95" s="1147"/>
    </row>
    <row r="96" spans="1:12" s="602" customFormat="1" ht="15" customHeight="1">
      <c r="A96" s="1218">
        <v>90</v>
      </c>
      <c r="B96" s="1155">
        <v>44502</v>
      </c>
      <c r="C96" s="1161" t="s">
        <v>2584</v>
      </c>
      <c r="D96" s="1157">
        <v>1494680</v>
      </c>
      <c r="E96" s="1160" t="s">
        <v>2582</v>
      </c>
      <c r="F96" s="1158" t="s">
        <v>2560</v>
      </c>
      <c r="G96" s="1145"/>
      <c r="H96" s="1145" t="s">
        <v>2530</v>
      </c>
      <c r="I96" s="1145" t="s">
        <v>2531</v>
      </c>
      <c r="J96" s="1159" t="s">
        <v>2538</v>
      </c>
      <c r="K96" s="1146" t="s">
        <v>2533</v>
      </c>
      <c r="L96" s="1147"/>
    </row>
    <row r="97" spans="1:12" s="602" customFormat="1" ht="15" customHeight="1">
      <c r="A97" s="1218">
        <v>91</v>
      </c>
      <c r="B97" s="1155">
        <v>44503</v>
      </c>
      <c r="C97" s="1156" t="s">
        <v>2585</v>
      </c>
      <c r="D97" s="1157">
        <v>960000</v>
      </c>
      <c r="E97" s="1160" t="s">
        <v>2582</v>
      </c>
      <c r="F97" s="1158" t="s">
        <v>2561</v>
      </c>
      <c r="G97" s="1145"/>
      <c r="H97" s="1145" t="s">
        <v>2530</v>
      </c>
      <c r="I97" s="1145" t="s">
        <v>2531</v>
      </c>
      <c r="J97" s="1159" t="s">
        <v>2532</v>
      </c>
      <c r="K97" s="1146" t="s">
        <v>2533</v>
      </c>
      <c r="L97" s="1147"/>
    </row>
    <row r="98" spans="1:12" s="602" customFormat="1" ht="15" customHeight="1">
      <c r="A98" s="1218">
        <v>92</v>
      </c>
      <c r="B98" s="1155">
        <v>44504</v>
      </c>
      <c r="C98" s="1156" t="s">
        <v>2586</v>
      </c>
      <c r="D98" s="1157">
        <v>200000</v>
      </c>
      <c r="E98" s="1160" t="s">
        <v>2582</v>
      </c>
      <c r="F98" s="1158" t="s">
        <v>2562</v>
      </c>
      <c r="G98" s="1145"/>
      <c r="H98" s="1145" t="s">
        <v>2530</v>
      </c>
      <c r="I98" s="1145" t="s">
        <v>2531</v>
      </c>
      <c r="J98" s="1159" t="s">
        <v>2537</v>
      </c>
      <c r="K98" s="1146" t="s">
        <v>2533</v>
      </c>
      <c r="L98" s="1147"/>
    </row>
    <row r="99" spans="1:12" s="602" customFormat="1" ht="15" customHeight="1">
      <c r="A99" s="1218">
        <v>93</v>
      </c>
      <c r="B99" s="1155">
        <v>44504</v>
      </c>
      <c r="C99" s="1156" t="s">
        <v>2587</v>
      </c>
      <c r="D99" s="1157">
        <v>600000</v>
      </c>
      <c r="E99" s="1160" t="s">
        <v>2582</v>
      </c>
      <c r="F99" s="1158" t="s">
        <v>2563</v>
      </c>
      <c r="G99" s="1145"/>
      <c r="H99" s="1145" t="s">
        <v>2530</v>
      </c>
      <c r="I99" s="1145" t="s">
        <v>2531</v>
      </c>
      <c r="J99" s="1159" t="s">
        <v>2537</v>
      </c>
      <c r="K99" s="1146" t="s">
        <v>2533</v>
      </c>
      <c r="L99" s="1147"/>
    </row>
    <row r="100" spans="1:12" s="602" customFormat="1" ht="15" customHeight="1">
      <c r="A100" s="1218">
        <v>94</v>
      </c>
      <c r="B100" s="1155">
        <v>44505</v>
      </c>
      <c r="C100" s="1161" t="s">
        <v>2970</v>
      </c>
      <c r="D100" s="1157">
        <v>220000</v>
      </c>
      <c r="E100" s="1160"/>
      <c r="F100" s="1158" t="s">
        <v>2564</v>
      </c>
      <c r="G100" s="1145"/>
      <c r="H100" s="1145" t="s">
        <v>2530</v>
      </c>
      <c r="I100" s="1145" t="s">
        <v>2531</v>
      </c>
      <c r="J100" s="1159" t="s">
        <v>2538</v>
      </c>
      <c r="K100" s="1146" t="s">
        <v>2533</v>
      </c>
      <c r="L100" s="1147"/>
    </row>
    <row r="101" spans="1:12" s="602" customFormat="1" ht="15" customHeight="1">
      <c r="A101" s="1218">
        <v>95</v>
      </c>
      <c r="B101" s="1155">
        <v>44505</v>
      </c>
      <c r="C101" s="1161" t="s">
        <v>2984</v>
      </c>
      <c r="D101" s="1157">
        <v>220000</v>
      </c>
      <c r="E101" s="1160"/>
      <c r="F101" s="1158" t="s">
        <v>2564</v>
      </c>
      <c r="G101" s="1145"/>
      <c r="H101" s="1145" t="s">
        <v>2530</v>
      </c>
      <c r="I101" s="1145" t="s">
        <v>2531</v>
      </c>
      <c r="J101" s="1159" t="s">
        <v>2538</v>
      </c>
      <c r="K101" s="1146" t="s">
        <v>2533</v>
      </c>
      <c r="L101" s="1147"/>
    </row>
    <row r="102" spans="1:12" s="602" customFormat="1" ht="15" customHeight="1">
      <c r="A102" s="1218">
        <v>96</v>
      </c>
      <c r="B102" s="1155">
        <v>44509</v>
      </c>
      <c r="C102" s="1161" t="s">
        <v>2588</v>
      </c>
      <c r="D102" s="1157">
        <v>169000</v>
      </c>
      <c r="E102" s="1160" t="s">
        <v>2582</v>
      </c>
      <c r="F102" s="1158" t="s">
        <v>2565</v>
      </c>
      <c r="G102" s="1145"/>
      <c r="H102" s="1145" t="s">
        <v>2530</v>
      </c>
      <c r="I102" s="1145" t="s">
        <v>2531</v>
      </c>
      <c r="J102" s="1159" t="s">
        <v>2538</v>
      </c>
      <c r="K102" s="1146" t="s">
        <v>2533</v>
      </c>
      <c r="L102" s="1147"/>
    </row>
    <row r="103" spans="1:12" s="602" customFormat="1" ht="15" customHeight="1">
      <c r="A103" s="1218">
        <v>97</v>
      </c>
      <c r="B103" s="1155">
        <v>44509</v>
      </c>
      <c r="C103" s="1156" t="s">
        <v>2589</v>
      </c>
      <c r="D103" s="1157">
        <v>120000</v>
      </c>
      <c r="E103" s="1160" t="s">
        <v>2582</v>
      </c>
      <c r="F103" s="1158" t="s">
        <v>2566</v>
      </c>
      <c r="G103" s="1145"/>
      <c r="H103" s="1145" t="s">
        <v>2530</v>
      </c>
      <c r="I103" s="1145" t="s">
        <v>2531</v>
      </c>
      <c r="J103" s="1159" t="s">
        <v>2532</v>
      </c>
      <c r="K103" s="1146" t="s">
        <v>2533</v>
      </c>
      <c r="L103" s="1147"/>
    </row>
    <row r="104" spans="1:12" s="602" customFormat="1" ht="15" customHeight="1">
      <c r="A104" s="1218">
        <v>98</v>
      </c>
      <c r="B104" s="1155">
        <v>44511</v>
      </c>
      <c r="C104" s="1161" t="s">
        <v>2590</v>
      </c>
      <c r="D104" s="1157">
        <v>955650</v>
      </c>
      <c r="E104" s="1160"/>
      <c r="F104" s="1158" t="s">
        <v>2567</v>
      </c>
      <c r="G104" s="1145"/>
      <c r="H104" s="1145" t="s">
        <v>2530</v>
      </c>
      <c r="I104" s="1145" t="s">
        <v>2531</v>
      </c>
      <c r="J104" s="1159" t="s">
        <v>2538</v>
      </c>
      <c r="K104" s="1146" t="s">
        <v>2533</v>
      </c>
      <c r="L104" s="1147"/>
    </row>
    <row r="105" spans="1:12" s="602" customFormat="1" ht="15" customHeight="1">
      <c r="A105" s="1218">
        <v>99</v>
      </c>
      <c r="B105" s="1155">
        <v>44511</v>
      </c>
      <c r="C105" s="1156" t="s">
        <v>2962</v>
      </c>
      <c r="D105" s="1157">
        <v>1020000</v>
      </c>
      <c r="E105" s="1160" t="s">
        <v>2582</v>
      </c>
      <c r="F105" s="1162" t="s">
        <v>2952</v>
      </c>
      <c r="G105" s="1163" t="s">
        <v>2539</v>
      </c>
      <c r="H105" s="1145" t="s">
        <v>2530</v>
      </c>
      <c r="I105" s="1145" t="s">
        <v>2531</v>
      </c>
      <c r="J105" s="1159" t="s">
        <v>2540</v>
      </c>
      <c r="K105" s="1146" t="s">
        <v>2533</v>
      </c>
      <c r="L105" s="1147"/>
    </row>
    <row r="106" spans="1:12" s="602" customFormat="1" ht="15" customHeight="1">
      <c r="A106" s="1218">
        <v>100</v>
      </c>
      <c r="B106" s="1155">
        <v>44515</v>
      </c>
      <c r="C106" s="1156" t="s">
        <v>2946</v>
      </c>
      <c r="D106" s="1157">
        <v>100000</v>
      </c>
      <c r="E106" s="1160" t="s">
        <v>2582</v>
      </c>
      <c r="F106" s="1164" t="s">
        <v>2937</v>
      </c>
      <c r="G106" s="1163" t="s">
        <v>2539</v>
      </c>
      <c r="H106" s="1145" t="s">
        <v>2530</v>
      </c>
      <c r="I106" s="1145" t="s">
        <v>2531</v>
      </c>
      <c r="J106" s="1159" t="s">
        <v>2540</v>
      </c>
      <c r="K106" s="1146" t="s">
        <v>2533</v>
      </c>
      <c r="L106" s="1147"/>
    </row>
    <row r="107" spans="1:12" s="602" customFormat="1" ht="15" customHeight="1">
      <c r="A107" s="1218">
        <v>101</v>
      </c>
      <c r="B107" s="1155">
        <v>44519</v>
      </c>
      <c r="C107" s="1161" t="s">
        <v>2982</v>
      </c>
      <c r="D107" s="1157">
        <v>90000</v>
      </c>
      <c r="E107" s="1160"/>
      <c r="F107" s="1158" t="s">
        <v>2568</v>
      </c>
      <c r="G107" s="1145"/>
      <c r="H107" s="1145" t="s">
        <v>2530</v>
      </c>
      <c r="I107" s="1145" t="s">
        <v>2531</v>
      </c>
      <c r="J107" s="1159" t="s">
        <v>2536</v>
      </c>
      <c r="K107" s="1146" t="s">
        <v>2533</v>
      </c>
      <c r="L107" s="1147"/>
    </row>
    <row r="108" spans="1:12" s="602" customFormat="1" ht="15" customHeight="1">
      <c r="A108" s="1218">
        <v>102</v>
      </c>
      <c r="B108" s="1155">
        <v>44522</v>
      </c>
      <c r="C108" s="1156" t="s">
        <v>2591</v>
      </c>
      <c r="D108" s="1157">
        <v>40000</v>
      </c>
      <c r="E108" s="1160"/>
      <c r="F108" s="1158" t="s">
        <v>2569</v>
      </c>
      <c r="G108" s="1145"/>
      <c r="H108" s="1145" t="s">
        <v>2530</v>
      </c>
      <c r="I108" s="1145" t="s">
        <v>2531</v>
      </c>
      <c r="J108" s="1159" t="s">
        <v>2536</v>
      </c>
      <c r="K108" s="1146" t="s">
        <v>2533</v>
      </c>
      <c r="L108" s="1147"/>
    </row>
    <row r="109" spans="1:12" s="602" customFormat="1" ht="15" customHeight="1">
      <c r="A109" s="1218">
        <v>103</v>
      </c>
      <c r="B109" s="1155">
        <v>44524</v>
      </c>
      <c r="C109" s="1156" t="s">
        <v>2592</v>
      </c>
      <c r="D109" s="1157">
        <v>260000</v>
      </c>
      <c r="E109" s="1160"/>
      <c r="F109" s="1158" t="s">
        <v>2570</v>
      </c>
      <c r="G109" s="1145"/>
      <c r="H109" s="1145" t="s">
        <v>2530</v>
      </c>
      <c r="I109" s="1145" t="s">
        <v>2531</v>
      </c>
      <c r="J109" s="1159" t="s">
        <v>2538</v>
      </c>
      <c r="K109" s="1146" t="s">
        <v>2533</v>
      </c>
      <c r="L109" s="1147"/>
    </row>
    <row r="110" spans="1:12" s="602" customFormat="1" ht="15" customHeight="1">
      <c r="A110" s="1218">
        <v>104</v>
      </c>
      <c r="B110" s="1155">
        <v>44524</v>
      </c>
      <c r="C110" s="1156" t="s">
        <v>2593</v>
      </c>
      <c r="D110" s="1157">
        <v>60000</v>
      </c>
      <c r="E110" s="1160"/>
      <c r="F110" s="1158" t="s">
        <v>2571</v>
      </c>
      <c r="G110" s="1145"/>
      <c r="H110" s="1145" t="s">
        <v>2530</v>
      </c>
      <c r="I110" s="1145" t="s">
        <v>2531</v>
      </c>
      <c r="J110" s="1159" t="s">
        <v>2540</v>
      </c>
      <c r="K110" s="1146" t="s">
        <v>2533</v>
      </c>
      <c r="L110" s="1147"/>
    </row>
    <row r="111" spans="1:12" s="602" customFormat="1" ht="15" customHeight="1">
      <c r="A111" s="1218">
        <v>105</v>
      </c>
      <c r="B111" s="1155">
        <v>44524</v>
      </c>
      <c r="C111" s="1156" t="s">
        <v>2594</v>
      </c>
      <c r="D111" s="1157">
        <v>90000</v>
      </c>
      <c r="E111" s="1160"/>
      <c r="F111" s="1158" t="s">
        <v>2572</v>
      </c>
      <c r="G111" s="1145"/>
      <c r="H111" s="1145" t="s">
        <v>2530</v>
      </c>
      <c r="I111" s="1145" t="s">
        <v>2531</v>
      </c>
      <c r="J111" s="1159" t="s">
        <v>2540</v>
      </c>
      <c r="K111" s="1146" t="s">
        <v>2533</v>
      </c>
      <c r="L111" s="1147"/>
    </row>
    <row r="112" spans="1:12" s="602" customFormat="1" ht="15" customHeight="1">
      <c r="A112" s="1218">
        <v>106</v>
      </c>
      <c r="B112" s="1155">
        <v>44524</v>
      </c>
      <c r="C112" s="1156" t="s">
        <v>2595</v>
      </c>
      <c r="D112" s="1157">
        <v>400000</v>
      </c>
      <c r="E112" s="1160"/>
      <c r="F112" s="1158" t="s">
        <v>2573</v>
      </c>
      <c r="G112" s="1145"/>
      <c r="H112" s="1145" t="s">
        <v>2530</v>
      </c>
      <c r="I112" s="1145" t="s">
        <v>2531</v>
      </c>
      <c r="J112" s="1159" t="s">
        <v>2538</v>
      </c>
      <c r="K112" s="1146" t="s">
        <v>2533</v>
      </c>
      <c r="L112" s="1147"/>
    </row>
    <row r="113" spans="1:13" s="602" customFormat="1" ht="15" customHeight="1">
      <c r="A113" s="1218">
        <v>107</v>
      </c>
      <c r="B113" s="1155">
        <v>44525</v>
      </c>
      <c r="C113" s="1156" t="s">
        <v>2596</v>
      </c>
      <c r="D113" s="1157">
        <v>66000</v>
      </c>
      <c r="E113" s="1160"/>
      <c r="F113" s="1158" t="s">
        <v>2574</v>
      </c>
      <c r="G113" s="1145"/>
      <c r="H113" s="1145" t="s">
        <v>2530</v>
      </c>
      <c r="I113" s="1145" t="s">
        <v>2531</v>
      </c>
      <c r="J113" s="1159" t="s">
        <v>2538</v>
      </c>
      <c r="K113" s="1146" t="s">
        <v>2533</v>
      </c>
      <c r="L113" s="1147"/>
    </row>
    <row r="114" spans="1:13" s="602" customFormat="1" ht="15" customHeight="1">
      <c r="A114" s="1218">
        <v>108</v>
      </c>
      <c r="B114" s="1155">
        <v>44525</v>
      </c>
      <c r="C114" s="1156" t="s">
        <v>2597</v>
      </c>
      <c r="D114" s="1157">
        <v>70000</v>
      </c>
      <c r="E114" s="1160"/>
      <c r="F114" s="1154" t="s">
        <v>2555</v>
      </c>
      <c r="G114" s="1145"/>
      <c r="H114" s="1145" t="s">
        <v>2530</v>
      </c>
      <c r="I114" s="1145" t="s">
        <v>2531</v>
      </c>
      <c r="J114" s="1159" t="s">
        <v>2541</v>
      </c>
      <c r="K114" s="1146" t="s">
        <v>2533</v>
      </c>
      <c r="L114" s="1147"/>
    </row>
    <row r="115" spans="1:13" s="602" customFormat="1" ht="15" customHeight="1">
      <c r="A115" s="1218">
        <v>109</v>
      </c>
      <c r="B115" s="1155">
        <v>44529</v>
      </c>
      <c r="C115" s="1156" t="s">
        <v>2598</v>
      </c>
      <c r="D115" s="1157">
        <v>240000</v>
      </c>
      <c r="E115" s="1160"/>
      <c r="F115" s="1158" t="s">
        <v>2575</v>
      </c>
      <c r="G115" s="1145"/>
      <c r="H115" s="1145" t="s">
        <v>2530</v>
      </c>
      <c r="I115" s="1145" t="s">
        <v>2531</v>
      </c>
      <c r="J115" s="1159" t="s">
        <v>2538</v>
      </c>
      <c r="K115" s="1146" t="s">
        <v>2533</v>
      </c>
      <c r="L115" s="1147"/>
    </row>
    <row r="116" spans="1:13" s="602" customFormat="1" ht="15" customHeight="1">
      <c r="A116" s="1218">
        <v>110</v>
      </c>
      <c r="B116" s="1155">
        <v>44537</v>
      </c>
      <c r="C116" s="1156" t="s">
        <v>2591</v>
      </c>
      <c r="D116" s="1157">
        <v>40000</v>
      </c>
      <c r="E116" s="1160"/>
      <c r="F116" s="1158" t="s">
        <v>2569</v>
      </c>
      <c r="G116" s="1145"/>
      <c r="H116" s="1145" t="s">
        <v>2530</v>
      </c>
      <c r="I116" s="1145" t="s">
        <v>2531</v>
      </c>
      <c r="J116" s="1159" t="s">
        <v>2536</v>
      </c>
      <c r="K116" s="1146" t="s">
        <v>2533</v>
      </c>
      <c r="L116" s="1147"/>
    </row>
    <row r="117" spans="1:13" s="602" customFormat="1" ht="15" customHeight="1">
      <c r="A117" s="1218">
        <v>111</v>
      </c>
      <c r="B117" s="1155">
        <v>44537</v>
      </c>
      <c r="C117" s="1156" t="s">
        <v>2599</v>
      </c>
      <c r="D117" s="1157">
        <v>50000</v>
      </c>
      <c r="E117" s="1160"/>
      <c r="F117" s="1158" t="s">
        <v>2576</v>
      </c>
      <c r="G117" s="1145"/>
      <c r="H117" s="1145" t="s">
        <v>2530</v>
      </c>
      <c r="I117" s="1145" t="s">
        <v>2531</v>
      </c>
      <c r="J117" s="1159" t="s">
        <v>2542</v>
      </c>
      <c r="K117" s="1146" t="s">
        <v>2533</v>
      </c>
      <c r="L117" s="1147"/>
    </row>
    <row r="118" spans="1:13" s="602" customFormat="1" ht="15" customHeight="1">
      <c r="A118" s="1218">
        <v>112</v>
      </c>
      <c r="B118" s="1155">
        <v>44538</v>
      </c>
      <c r="C118" s="1156" t="s">
        <v>2971</v>
      </c>
      <c r="D118" s="1157">
        <v>240000</v>
      </c>
      <c r="E118" s="1160"/>
      <c r="F118" s="1158" t="s">
        <v>2577</v>
      </c>
      <c r="G118" s="1145"/>
      <c r="H118" s="1145" t="s">
        <v>2530</v>
      </c>
      <c r="I118" s="1145" t="s">
        <v>2531</v>
      </c>
      <c r="J118" s="1159" t="s">
        <v>2538</v>
      </c>
      <c r="K118" s="1146" t="s">
        <v>2533</v>
      </c>
      <c r="L118" s="1147"/>
    </row>
    <row r="119" spans="1:13" s="602" customFormat="1" ht="15" customHeight="1">
      <c r="A119" s="1218">
        <v>113</v>
      </c>
      <c r="B119" s="1155">
        <v>44539</v>
      </c>
      <c r="C119" s="1156" t="s">
        <v>2963</v>
      </c>
      <c r="D119" s="1157">
        <v>1020000</v>
      </c>
      <c r="E119" s="1160" t="s">
        <v>2582</v>
      </c>
      <c r="F119" s="1162" t="s">
        <v>2952</v>
      </c>
      <c r="G119" s="1145"/>
      <c r="H119" s="1145" t="s">
        <v>2530</v>
      </c>
      <c r="I119" s="1145" t="s">
        <v>2935</v>
      </c>
      <c r="J119" s="1159" t="s">
        <v>2540</v>
      </c>
      <c r="K119" s="1146" t="s">
        <v>2533</v>
      </c>
      <c r="L119" s="1147"/>
    </row>
    <row r="120" spans="1:13" s="602" customFormat="1" ht="15" customHeight="1">
      <c r="A120" s="1218">
        <v>114</v>
      </c>
      <c r="B120" s="1155">
        <v>44540</v>
      </c>
      <c r="C120" s="1165" t="s">
        <v>2600</v>
      </c>
      <c r="D120" s="1157">
        <v>55000</v>
      </c>
      <c r="E120" s="1160"/>
      <c r="F120" s="1166" t="s">
        <v>2578</v>
      </c>
      <c r="G120" s="1145"/>
      <c r="H120" s="1167" t="s">
        <v>2543</v>
      </c>
      <c r="I120" s="1168" t="s">
        <v>2544</v>
      </c>
      <c r="J120" s="1168" t="s">
        <v>2545</v>
      </c>
      <c r="K120" s="1168" t="s">
        <v>2546</v>
      </c>
      <c r="L120" s="1147"/>
    </row>
    <row r="121" spans="1:13" s="602" customFormat="1" ht="15" customHeight="1">
      <c r="A121" s="1218">
        <v>115</v>
      </c>
      <c r="B121" s="1155">
        <v>44545</v>
      </c>
      <c r="C121" s="1156" t="s">
        <v>2601</v>
      </c>
      <c r="D121" s="1157">
        <v>130000</v>
      </c>
      <c r="E121" s="1160"/>
      <c r="F121" s="1166" t="s">
        <v>2579</v>
      </c>
      <c r="G121" s="1169"/>
      <c r="H121" s="1145" t="s">
        <v>2543</v>
      </c>
      <c r="I121" s="1145" t="s">
        <v>2544</v>
      </c>
      <c r="J121" s="1145" t="s">
        <v>2547</v>
      </c>
      <c r="K121" s="1145" t="s">
        <v>2546</v>
      </c>
      <c r="L121" s="1147"/>
    </row>
    <row r="122" spans="1:13" s="602" customFormat="1" ht="15" customHeight="1">
      <c r="A122" s="1218">
        <v>116</v>
      </c>
      <c r="B122" s="1155">
        <v>44545</v>
      </c>
      <c r="C122" s="1156" t="s">
        <v>2947</v>
      </c>
      <c r="D122" s="1157">
        <v>100000</v>
      </c>
      <c r="E122" s="1160" t="s">
        <v>2582</v>
      </c>
      <c r="F122" s="1166" t="s">
        <v>2948</v>
      </c>
      <c r="G122" s="1145" t="s">
        <v>2548</v>
      </c>
      <c r="H122" s="1145" t="s">
        <v>2543</v>
      </c>
      <c r="I122" s="1145" t="s">
        <v>2544</v>
      </c>
      <c r="J122" s="1145" t="s">
        <v>2549</v>
      </c>
      <c r="K122" s="1145" t="s">
        <v>2546</v>
      </c>
      <c r="L122" s="1147"/>
    </row>
    <row r="123" spans="1:13" s="602" customFormat="1" ht="15" customHeight="1">
      <c r="A123" s="1218">
        <v>117</v>
      </c>
      <c r="B123" s="1155">
        <v>44553</v>
      </c>
      <c r="C123" s="1156" t="s">
        <v>2602</v>
      </c>
      <c r="D123" s="1157">
        <v>4000000</v>
      </c>
      <c r="E123" s="1160" t="s">
        <v>2582</v>
      </c>
      <c r="F123" s="1166" t="s">
        <v>2983</v>
      </c>
      <c r="G123" s="1168"/>
      <c r="H123" s="1168" t="s">
        <v>2543</v>
      </c>
      <c r="I123" s="1168" t="s">
        <v>2544</v>
      </c>
      <c r="J123" s="1167" t="s">
        <v>2550</v>
      </c>
      <c r="K123" s="1168" t="s">
        <v>2546</v>
      </c>
      <c r="L123" s="1147"/>
    </row>
    <row r="124" spans="1:13" s="602" customFormat="1" ht="15" customHeight="1">
      <c r="A124" s="1145">
        <v>118</v>
      </c>
      <c r="B124" s="1155">
        <v>44554</v>
      </c>
      <c r="C124" s="1156" t="s">
        <v>2603</v>
      </c>
      <c r="D124" s="1157">
        <v>70000</v>
      </c>
      <c r="E124" s="1160"/>
      <c r="F124" s="1154" t="s">
        <v>2555</v>
      </c>
      <c r="G124" s="1145" t="s">
        <v>2548</v>
      </c>
      <c r="H124" s="1145" t="s">
        <v>2543</v>
      </c>
      <c r="I124" s="1145" t="s">
        <v>2544</v>
      </c>
      <c r="J124" s="1145" t="s">
        <v>2551</v>
      </c>
      <c r="K124" s="1168" t="s">
        <v>2546</v>
      </c>
      <c r="L124" s="1147"/>
    </row>
    <row r="125" spans="1:13" s="81" customFormat="1" ht="20.100000000000001" customHeight="1" thickBot="1">
      <c r="A125" s="1465" t="s">
        <v>2630</v>
      </c>
      <c r="B125" s="1466"/>
      <c r="C125" s="1466"/>
      <c r="D125" s="1170">
        <f>SUM(D126:D126)</f>
        <v>6000000</v>
      </c>
      <c r="E125" s="1171"/>
      <c r="F125" s="1172"/>
      <c r="G125" s="1171"/>
      <c r="H125" s="1171"/>
      <c r="I125" s="1171"/>
      <c r="J125" s="1171"/>
      <c r="K125" s="1171"/>
      <c r="L125" s="1173"/>
    </row>
    <row r="126" spans="1:13" s="86" customFormat="1" ht="15" customHeight="1" thickTop="1" thickBot="1">
      <c r="A126" s="1174">
        <v>119</v>
      </c>
      <c r="B126" s="1175">
        <v>44263</v>
      </c>
      <c r="C126" s="1176" t="s">
        <v>2648</v>
      </c>
      <c r="D126" s="1177">
        <v>6000000</v>
      </c>
      <c r="E126" s="1178"/>
      <c r="F126" s="1176" t="s">
        <v>2631</v>
      </c>
      <c r="G126" s="1179" t="s">
        <v>2604</v>
      </c>
      <c r="H126" s="1179" t="s">
        <v>2530</v>
      </c>
      <c r="I126" s="1179" t="s">
        <v>2531</v>
      </c>
      <c r="J126" s="1179" t="s">
        <v>2605</v>
      </c>
      <c r="K126" s="1179" t="s">
        <v>2533</v>
      </c>
      <c r="L126" s="1180"/>
      <c r="M126" s="1122"/>
    </row>
    <row r="127" spans="1:13" s="81" customFormat="1" ht="20.100000000000001" customHeight="1" thickTop="1" thickBot="1">
      <c r="A127" s="1446" t="s">
        <v>2632</v>
      </c>
      <c r="B127" s="1447"/>
      <c r="C127" s="1447"/>
      <c r="D127" s="1181">
        <f>SUM(D128:D141)</f>
        <v>116667020</v>
      </c>
      <c r="E127" s="1182"/>
      <c r="F127" s="1183"/>
      <c r="G127" s="1182"/>
      <c r="H127" s="1182"/>
      <c r="I127" s="1182"/>
      <c r="J127" s="1182"/>
      <c r="K127" s="1182"/>
      <c r="L127" s="1184"/>
    </row>
    <row r="128" spans="1:13" s="602" customFormat="1" ht="15" customHeight="1" thickTop="1">
      <c r="A128" s="1185">
        <v>120</v>
      </c>
      <c r="B128" s="1186">
        <v>44301</v>
      </c>
      <c r="C128" s="1187" t="s">
        <v>2649</v>
      </c>
      <c r="D128" s="1188">
        <v>5000000</v>
      </c>
      <c r="E128" s="1189"/>
      <c r="F128" s="1187" t="s">
        <v>2633</v>
      </c>
      <c r="G128" s="1189" t="s">
        <v>2539</v>
      </c>
      <c r="H128" s="1189" t="s">
        <v>2530</v>
      </c>
      <c r="I128" s="1190" t="s">
        <v>2606</v>
      </c>
      <c r="J128" s="1191" t="s">
        <v>2634</v>
      </c>
      <c r="K128" s="1189" t="s">
        <v>2533</v>
      </c>
      <c r="L128" s="1192"/>
    </row>
    <row r="129" spans="1:12" s="81" customFormat="1" ht="15" customHeight="1">
      <c r="A129" s="1147">
        <v>121</v>
      </c>
      <c r="B129" s="1196" t="s">
        <v>2520</v>
      </c>
      <c r="C129" s="1194" t="s">
        <v>2650</v>
      </c>
      <c r="D129" s="1193">
        <v>13308952</v>
      </c>
      <c r="E129" s="1163"/>
      <c r="F129" s="1194" t="s">
        <v>2635</v>
      </c>
      <c r="G129" s="1197" t="s">
        <v>2607</v>
      </c>
      <c r="H129" s="1189" t="s">
        <v>2608</v>
      </c>
      <c r="I129" s="1190" t="s">
        <v>2606</v>
      </c>
      <c r="J129" s="1145" t="s">
        <v>2609</v>
      </c>
      <c r="K129" s="1189" t="s">
        <v>2610</v>
      </c>
      <c r="L129" s="1198"/>
    </row>
    <row r="130" spans="1:12">
      <c r="A130" s="1147">
        <v>122</v>
      </c>
      <c r="B130" s="1196" t="s">
        <v>2521</v>
      </c>
      <c r="C130" s="1194" t="s">
        <v>2651</v>
      </c>
      <c r="D130" s="1193">
        <v>11462335</v>
      </c>
      <c r="E130" s="1163"/>
      <c r="F130" s="1194" t="s">
        <v>2636</v>
      </c>
      <c r="G130" s="1197" t="s">
        <v>2607</v>
      </c>
      <c r="H130" s="1189" t="s">
        <v>2608</v>
      </c>
      <c r="I130" s="1190" t="s">
        <v>2606</v>
      </c>
      <c r="J130" s="1145" t="s">
        <v>2611</v>
      </c>
      <c r="K130" s="1189" t="s">
        <v>2610</v>
      </c>
      <c r="L130" s="1198"/>
    </row>
    <row r="131" spans="1:12">
      <c r="A131" s="1147">
        <v>123</v>
      </c>
      <c r="B131" s="1199" t="s">
        <v>2522</v>
      </c>
      <c r="C131" s="1200" t="s">
        <v>2652</v>
      </c>
      <c r="D131" s="1201">
        <v>48122733</v>
      </c>
      <c r="E131" s="1152"/>
      <c r="F131" s="1200" t="s">
        <v>2637</v>
      </c>
      <c r="G131" s="1197" t="s">
        <v>2607</v>
      </c>
      <c r="H131" s="1195" t="s">
        <v>2608</v>
      </c>
      <c r="I131" s="1202" t="s">
        <v>2606</v>
      </c>
      <c r="J131" s="1203" t="s">
        <v>2612</v>
      </c>
      <c r="K131" s="1195" t="s">
        <v>2610</v>
      </c>
      <c r="L131" s="1151"/>
    </row>
    <row r="132" spans="1:12" s="602" customFormat="1" ht="15" customHeight="1">
      <c r="A132" s="1147">
        <v>124</v>
      </c>
      <c r="B132" s="1204" t="s">
        <v>2523</v>
      </c>
      <c r="C132" s="1148" t="s">
        <v>2653</v>
      </c>
      <c r="D132" s="1205">
        <v>2940000</v>
      </c>
      <c r="E132" s="1206"/>
      <c r="F132" s="1148" t="s">
        <v>2638</v>
      </c>
      <c r="G132" s="1147" t="s">
        <v>2607</v>
      </c>
      <c r="H132" s="1147" t="s">
        <v>2608</v>
      </c>
      <c r="I132" s="1207" t="s">
        <v>2606</v>
      </c>
      <c r="J132" s="1147" t="s">
        <v>2613</v>
      </c>
      <c r="K132" s="1147" t="s">
        <v>2610</v>
      </c>
      <c r="L132" s="1206"/>
    </row>
    <row r="133" spans="1:12" ht="15">
      <c r="A133" s="1147">
        <v>125</v>
      </c>
      <c r="B133" s="1208" t="s">
        <v>2524</v>
      </c>
      <c r="C133" s="1148" t="s">
        <v>2654</v>
      </c>
      <c r="D133" s="1209">
        <v>6000000</v>
      </c>
      <c r="E133" s="1206"/>
      <c r="F133" s="1148" t="s">
        <v>2639</v>
      </c>
      <c r="G133" s="1147" t="s">
        <v>2614</v>
      </c>
      <c r="H133" s="1147" t="s">
        <v>2615</v>
      </c>
      <c r="I133" s="1207" t="s">
        <v>2606</v>
      </c>
      <c r="J133" s="1147" t="s">
        <v>2616</v>
      </c>
      <c r="K133" s="1147" t="s">
        <v>2617</v>
      </c>
      <c r="L133" s="1206"/>
    </row>
    <row r="134" spans="1:12" ht="15" customHeight="1">
      <c r="A134" s="1147">
        <v>126</v>
      </c>
      <c r="B134" s="1145" t="s">
        <v>2525</v>
      </c>
      <c r="C134" s="1154" t="s">
        <v>2618</v>
      </c>
      <c r="D134" s="1210">
        <v>3065000</v>
      </c>
      <c r="E134" s="1145"/>
      <c r="F134" s="1194" t="s">
        <v>2640</v>
      </c>
      <c r="G134" s="1147" t="s">
        <v>2604</v>
      </c>
      <c r="H134" s="1147" t="s">
        <v>2615</v>
      </c>
      <c r="I134" s="1207" t="s">
        <v>2619</v>
      </c>
      <c r="J134" s="1145" t="s">
        <v>2620</v>
      </c>
      <c r="K134" s="1147" t="s">
        <v>2617</v>
      </c>
      <c r="L134" s="1145"/>
    </row>
    <row r="135" spans="1:12">
      <c r="A135" s="1147">
        <v>127</v>
      </c>
      <c r="B135" s="1145" t="s">
        <v>2526</v>
      </c>
      <c r="C135" s="1154" t="s">
        <v>2621</v>
      </c>
      <c r="D135" s="1210">
        <v>800000</v>
      </c>
      <c r="E135" s="1145"/>
      <c r="F135" s="1194" t="s">
        <v>2641</v>
      </c>
      <c r="G135" s="1147" t="s">
        <v>2604</v>
      </c>
      <c r="H135" s="1147" t="s">
        <v>2615</v>
      </c>
      <c r="I135" s="1207" t="s">
        <v>2619</v>
      </c>
      <c r="J135" s="1145" t="s">
        <v>2620</v>
      </c>
      <c r="K135" s="1147" t="s">
        <v>2617</v>
      </c>
      <c r="L135" s="1145"/>
    </row>
    <row r="136" spans="1:12">
      <c r="A136" s="1147">
        <v>128</v>
      </c>
      <c r="B136" s="1211">
        <v>44888</v>
      </c>
      <c r="C136" s="1154" t="s">
        <v>2622</v>
      </c>
      <c r="D136" s="1210">
        <v>5000000</v>
      </c>
      <c r="E136" s="1145"/>
      <c r="F136" s="1194" t="s">
        <v>2642</v>
      </c>
      <c r="G136" s="1147" t="s">
        <v>2604</v>
      </c>
      <c r="H136" s="1147" t="s">
        <v>2615</v>
      </c>
      <c r="I136" s="1207" t="s">
        <v>2619</v>
      </c>
      <c r="J136" s="1145" t="s">
        <v>2623</v>
      </c>
      <c r="K136" s="1147" t="s">
        <v>2624</v>
      </c>
      <c r="L136" s="1145"/>
    </row>
    <row r="137" spans="1:12">
      <c r="A137" s="1147">
        <v>129</v>
      </c>
      <c r="B137" s="1145" t="s">
        <v>2527</v>
      </c>
      <c r="C137" s="1154" t="s">
        <v>2625</v>
      </c>
      <c r="D137" s="1210">
        <v>8000000</v>
      </c>
      <c r="E137" s="1145"/>
      <c r="F137" s="1194" t="s">
        <v>2643</v>
      </c>
      <c r="G137" s="1147" t="s">
        <v>2604</v>
      </c>
      <c r="H137" s="1147" t="s">
        <v>2615</v>
      </c>
      <c r="I137" s="1207" t="s">
        <v>2619</v>
      </c>
      <c r="J137" s="1145" t="s">
        <v>2626</v>
      </c>
      <c r="K137" s="1147" t="s">
        <v>2617</v>
      </c>
      <c r="L137" s="1145"/>
    </row>
    <row r="138" spans="1:12" ht="13.5" customHeight="1">
      <c r="A138" s="1147">
        <v>130</v>
      </c>
      <c r="B138" s="1145" t="s">
        <v>2528</v>
      </c>
      <c r="C138" s="1154" t="s">
        <v>2627</v>
      </c>
      <c r="D138" s="1210">
        <v>1513000</v>
      </c>
      <c r="E138" s="1145"/>
      <c r="F138" s="1194" t="s">
        <v>2644</v>
      </c>
      <c r="G138" s="1147" t="s">
        <v>2604</v>
      </c>
      <c r="H138" s="1147" t="s">
        <v>2615</v>
      </c>
      <c r="I138" s="1207" t="s">
        <v>2619</v>
      </c>
      <c r="J138" s="1145" t="s">
        <v>2645</v>
      </c>
      <c r="K138" s="1147" t="s">
        <v>2617</v>
      </c>
      <c r="L138" s="1145"/>
    </row>
    <row r="139" spans="1:12" ht="17.25" customHeight="1">
      <c r="A139" s="1147">
        <v>131</v>
      </c>
      <c r="B139" s="1204"/>
      <c r="C139" s="1148" t="s">
        <v>2646</v>
      </c>
      <c r="D139" s="1212">
        <v>11455000</v>
      </c>
      <c r="E139" s="1213"/>
      <c r="F139" s="1148" t="s">
        <v>2647</v>
      </c>
      <c r="G139" s="1143" t="s">
        <v>2548</v>
      </c>
      <c r="H139" s="1143" t="s">
        <v>2543</v>
      </c>
      <c r="I139" s="1214" t="s">
        <v>2628</v>
      </c>
      <c r="J139" s="1145" t="s">
        <v>2629</v>
      </c>
      <c r="K139" s="1206"/>
      <c r="L139" s="1206"/>
    </row>
    <row r="140" spans="1:12">
      <c r="A140" s="1135"/>
      <c r="B140" s="1136"/>
      <c r="C140" s="1122"/>
      <c r="D140" s="1137"/>
      <c r="E140" s="1136"/>
      <c r="F140" s="1138"/>
      <c r="G140" s="1136"/>
      <c r="H140" s="1136"/>
      <c r="I140" s="1136"/>
      <c r="J140" s="1136"/>
      <c r="K140" s="1136"/>
      <c r="L140" s="1136"/>
    </row>
    <row r="141" spans="1:12">
      <c r="A141" s="1135"/>
      <c r="B141" s="1136"/>
      <c r="C141" s="1122"/>
      <c r="D141" s="1122"/>
      <c r="E141" s="1136"/>
      <c r="F141" s="1138"/>
      <c r="G141" s="1136"/>
      <c r="H141" s="1136"/>
      <c r="I141" s="1136"/>
      <c r="J141" s="1136"/>
      <c r="K141" s="1136"/>
      <c r="L141" s="1136"/>
    </row>
  </sheetData>
  <mergeCells count="16">
    <mergeCell ref="A127:C127"/>
    <mergeCell ref="A1:L1"/>
    <mergeCell ref="K2:L2"/>
    <mergeCell ref="A3:A4"/>
    <mergeCell ref="B3:B4"/>
    <mergeCell ref="C3:C4"/>
    <mergeCell ref="D3:D4"/>
    <mergeCell ref="E3:E4"/>
    <mergeCell ref="F3:F4"/>
    <mergeCell ref="G3:G4"/>
    <mergeCell ref="H3:J3"/>
    <mergeCell ref="K3:K4"/>
    <mergeCell ref="L3:L4"/>
    <mergeCell ref="A5:C5"/>
    <mergeCell ref="A6:C6"/>
    <mergeCell ref="A125:C125"/>
  </mergeCells>
  <phoneticPr fontId="15" type="noConversion"/>
  <printOptions horizontalCentered="1"/>
  <pageMargins left="0.23622047244094491" right="0.19685039370078741" top="0.6692913385826772" bottom="0.6692913385826772" header="0.6692913385826772" footer="0.43307086614173229"/>
  <pageSetup paperSize="9" orientation="landscape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588"/>
  <sheetViews>
    <sheetView zoomScaleNormal="100" workbookViewId="0">
      <selection activeCell="C33" sqref="C33"/>
    </sheetView>
  </sheetViews>
  <sheetFormatPr defaultColWidth="8.88671875" defaultRowHeight="13.5"/>
  <cols>
    <col min="1" max="1" width="5.109375" style="83" customWidth="1"/>
    <col min="2" max="2" width="8.21875" style="506" customWidth="1"/>
    <col min="3" max="3" width="27.109375" style="82" customWidth="1"/>
    <col min="4" max="4" width="5" style="83" customWidth="1"/>
    <col min="5" max="5" width="6.77734375" style="84" customWidth="1"/>
    <col min="6" max="6" width="5.109375" style="83" customWidth="1"/>
    <col min="7" max="7" width="4.44140625" style="84" customWidth="1"/>
    <col min="8" max="8" width="8.6640625" style="82" customWidth="1"/>
    <col min="9" max="9" width="5.77734375" style="83" customWidth="1"/>
    <col min="10" max="16384" width="8.88671875" style="82"/>
  </cols>
  <sheetData>
    <row r="1" spans="1:9" ht="27" customHeight="1">
      <c r="A1" s="1444" t="s">
        <v>657</v>
      </c>
      <c r="B1" s="1444"/>
      <c r="C1" s="1444"/>
      <c r="D1" s="1444"/>
      <c r="E1" s="1444"/>
      <c r="F1" s="1444"/>
      <c r="G1" s="1444"/>
      <c r="H1" s="1444"/>
      <c r="I1" s="1444"/>
    </row>
    <row r="2" spans="1:9">
      <c r="A2" s="1467" t="s">
        <v>38</v>
      </c>
      <c r="B2" s="1468" t="s">
        <v>72</v>
      </c>
      <c r="C2" s="1467" t="s">
        <v>73</v>
      </c>
      <c r="D2" s="1467" t="s">
        <v>178</v>
      </c>
      <c r="E2" s="1467" t="s">
        <v>658</v>
      </c>
      <c r="F2" s="1467" t="s">
        <v>201</v>
      </c>
      <c r="G2" s="1467" t="s">
        <v>194</v>
      </c>
      <c r="H2" s="1467" t="s">
        <v>652</v>
      </c>
      <c r="I2" s="1467" t="s">
        <v>43</v>
      </c>
    </row>
    <row r="3" spans="1:9">
      <c r="A3" s="1467"/>
      <c r="B3" s="1468"/>
      <c r="C3" s="1467"/>
      <c r="D3" s="1467"/>
      <c r="E3" s="1467"/>
      <c r="F3" s="1467"/>
      <c r="G3" s="1467"/>
      <c r="H3" s="1467"/>
      <c r="I3" s="1467"/>
    </row>
    <row r="4" spans="1:9">
      <c r="A4" s="941">
        <v>1</v>
      </c>
      <c r="B4" s="734">
        <v>44200</v>
      </c>
      <c r="C4" s="735" t="s">
        <v>1284</v>
      </c>
      <c r="D4" s="735"/>
      <c r="E4" s="736" t="s">
        <v>276</v>
      </c>
      <c r="F4" s="736">
        <v>23</v>
      </c>
      <c r="G4" s="736" t="s">
        <v>64</v>
      </c>
      <c r="H4" s="1237">
        <v>65400</v>
      </c>
      <c r="I4" s="736" t="s">
        <v>61</v>
      </c>
    </row>
    <row r="5" spans="1:9">
      <c r="A5" s="941">
        <v>2</v>
      </c>
      <c r="B5" s="734">
        <v>44201</v>
      </c>
      <c r="C5" s="735" t="s">
        <v>1285</v>
      </c>
      <c r="D5" s="735"/>
      <c r="E5" s="736" t="s">
        <v>276</v>
      </c>
      <c r="F5" s="736">
        <v>1</v>
      </c>
      <c r="G5" s="736" t="s">
        <v>60</v>
      </c>
      <c r="H5" s="1237">
        <v>26100</v>
      </c>
      <c r="I5" s="736" t="s">
        <v>61</v>
      </c>
    </row>
    <row r="6" spans="1:9">
      <c r="A6" s="941">
        <v>3</v>
      </c>
      <c r="B6" s="734">
        <v>44201</v>
      </c>
      <c r="C6" s="735" t="s">
        <v>1286</v>
      </c>
      <c r="D6" s="735"/>
      <c r="E6" s="736" t="s">
        <v>276</v>
      </c>
      <c r="F6" s="736">
        <v>35</v>
      </c>
      <c r="G6" s="736" t="s">
        <v>64</v>
      </c>
      <c r="H6" s="1237">
        <v>35000</v>
      </c>
      <c r="I6" s="736" t="s">
        <v>61</v>
      </c>
    </row>
    <row r="7" spans="1:9">
      <c r="A7" s="941">
        <v>4</v>
      </c>
      <c r="B7" s="734">
        <v>44201</v>
      </c>
      <c r="C7" s="735" t="s">
        <v>1466</v>
      </c>
      <c r="D7" s="735"/>
      <c r="E7" s="736" t="s">
        <v>276</v>
      </c>
      <c r="F7" s="736">
        <v>2</v>
      </c>
      <c r="G7" s="736" t="s">
        <v>65</v>
      </c>
      <c r="H7" s="1237">
        <v>10000</v>
      </c>
      <c r="I7" s="736" t="s">
        <v>61</v>
      </c>
    </row>
    <row r="8" spans="1:9">
      <c r="A8" s="941">
        <v>5</v>
      </c>
      <c r="B8" s="734">
        <v>44207</v>
      </c>
      <c r="C8" s="735" t="s">
        <v>1288</v>
      </c>
      <c r="D8" s="735"/>
      <c r="E8" s="736" t="s">
        <v>276</v>
      </c>
      <c r="F8" s="736">
        <v>1</v>
      </c>
      <c r="G8" s="736" t="s">
        <v>60</v>
      </c>
      <c r="H8" s="1237">
        <v>18700</v>
      </c>
      <c r="I8" s="736" t="s">
        <v>61</v>
      </c>
    </row>
    <row r="9" spans="1:9">
      <c r="A9" s="941">
        <v>6</v>
      </c>
      <c r="B9" s="734">
        <v>44209</v>
      </c>
      <c r="C9" s="735" t="s">
        <v>1289</v>
      </c>
      <c r="D9" s="735"/>
      <c r="E9" s="736" t="s">
        <v>276</v>
      </c>
      <c r="F9" s="736">
        <v>1</v>
      </c>
      <c r="G9" s="736" t="s">
        <v>65</v>
      </c>
      <c r="H9" s="1237">
        <v>18000</v>
      </c>
      <c r="I9" s="736" t="s">
        <v>61</v>
      </c>
    </row>
    <row r="10" spans="1:9">
      <c r="A10" s="941">
        <v>7</v>
      </c>
      <c r="B10" s="734">
        <v>44211</v>
      </c>
      <c r="C10" s="735" t="s">
        <v>1467</v>
      </c>
      <c r="D10" s="735"/>
      <c r="E10" s="736" t="s">
        <v>276</v>
      </c>
      <c r="F10" s="736">
        <v>20</v>
      </c>
      <c r="G10" s="736" t="s">
        <v>65</v>
      </c>
      <c r="H10" s="1237">
        <v>160000</v>
      </c>
      <c r="I10" s="736" t="s">
        <v>872</v>
      </c>
    </row>
    <row r="11" spans="1:9">
      <c r="A11" s="941">
        <v>8</v>
      </c>
      <c r="B11" s="734">
        <v>44218</v>
      </c>
      <c r="C11" s="735" t="s">
        <v>1288</v>
      </c>
      <c r="D11" s="735"/>
      <c r="E11" s="736" t="s">
        <v>276</v>
      </c>
      <c r="F11" s="736">
        <v>1</v>
      </c>
      <c r="G11" s="736" t="s">
        <v>65</v>
      </c>
      <c r="H11" s="1237">
        <v>31500</v>
      </c>
      <c r="I11" s="736" t="s">
        <v>61</v>
      </c>
    </row>
    <row r="12" spans="1:9">
      <c r="A12" s="941">
        <v>9</v>
      </c>
      <c r="B12" s="734">
        <v>44218</v>
      </c>
      <c r="C12" s="735" t="s">
        <v>1291</v>
      </c>
      <c r="D12" s="735"/>
      <c r="E12" s="736" t="s">
        <v>276</v>
      </c>
      <c r="F12" s="736">
        <v>1</v>
      </c>
      <c r="G12" s="736" t="s">
        <v>60</v>
      </c>
      <c r="H12" s="1237">
        <v>100000</v>
      </c>
      <c r="I12" s="736" t="s">
        <v>45</v>
      </c>
    </row>
    <row r="13" spans="1:9">
      <c r="A13" s="941">
        <v>10</v>
      </c>
      <c r="B13" s="734">
        <v>44221</v>
      </c>
      <c r="C13" s="735" t="s">
        <v>1291</v>
      </c>
      <c r="D13" s="735"/>
      <c r="E13" s="736" t="s">
        <v>276</v>
      </c>
      <c r="F13" s="736">
        <v>1</v>
      </c>
      <c r="G13" s="736" t="s">
        <v>60</v>
      </c>
      <c r="H13" s="1237">
        <v>100000</v>
      </c>
      <c r="I13" s="736" t="s">
        <v>45</v>
      </c>
    </row>
    <row r="14" spans="1:9">
      <c r="A14" s="941">
        <v>11</v>
      </c>
      <c r="B14" s="734">
        <v>44225</v>
      </c>
      <c r="C14" s="735" t="s">
        <v>1288</v>
      </c>
      <c r="D14" s="735"/>
      <c r="E14" s="736" t="s">
        <v>276</v>
      </c>
      <c r="F14" s="736">
        <v>1</v>
      </c>
      <c r="G14" s="736" t="s">
        <v>60</v>
      </c>
      <c r="H14" s="1237">
        <v>28100</v>
      </c>
      <c r="I14" s="736" t="s">
        <v>61</v>
      </c>
    </row>
    <row r="15" spans="1:9">
      <c r="A15" s="941">
        <v>12</v>
      </c>
      <c r="B15" s="734">
        <v>44228</v>
      </c>
      <c r="C15" s="735" t="s">
        <v>1292</v>
      </c>
      <c r="D15" s="735"/>
      <c r="E15" s="736" t="s">
        <v>276</v>
      </c>
      <c r="F15" s="736">
        <v>50</v>
      </c>
      <c r="G15" s="736" t="s">
        <v>57</v>
      </c>
      <c r="H15" s="1237">
        <v>1500000</v>
      </c>
      <c r="I15" s="736" t="s">
        <v>58</v>
      </c>
    </row>
    <row r="16" spans="1:9">
      <c r="A16" s="941">
        <v>13</v>
      </c>
      <c r="B16" s="734">
        <v>44230</v>
      </c>
      <c r="C16" s="735" t="s">
        <v>1468</v>
      </c>
      <c r="D16" s="735"/>
      <c r="E16" s="736" t="s">
        <v>276</v>
      </c>
      <c r="F16" s="736">
        <v>1</v>
      </c>
      <c r="G16" s="736" t="s">
        <v>65</v>
      </c>
      <c r="H16" s="1237">
        <v>50000</v>
      </c>
      <c r="I16" s="736" t="s">
        <v>61</v>
      </c>
    </row>
    <row r="17" spans="1:9">
      <c r="A17" s="941">
        <v>14</v>
      </c>
      <c r="B17" s="734">
        <v>44231</v>
      </c>
      <c r="C17" s="735" t="s">
        <v>1294</v>
      </c>
      <c r="D17" s="735"/>
      <c r="E17" s="736" t="s">
        <v>276</v>
      </c>
      <c r="F17" s="736">
        <v>1</v>
      </c>
      <c r="G17" s="736" t="s">
        <v>60</v>
      </c>
      <c r="H17" s="1237">
        <v>1000000</v>
      </c>
      <c r="I17" s="736" t="s">
        <v>45</v>
      </c>
    </row>
    <row r="18" spans="1:9">
      <c r="A18" s="941">
        <v>15</v>
      </c>
      <c r="B18" s="734">
        <v>44232</v>
      </c>
      <c r="C18" s="735" t="s">
        <v>1295</v>
      </c>
      <c r="D18" s="735"/>
      <c r="E18" s="736" t="s">
        <v>276</v>
      </c>
      <c r="F18" s="736">
        <v>1</v>
      </c>
      <c r="G18" s="736" t="s">
        <v>64</v>
      </c>
      <c r="H18" s="1237">
        <v>11000</v>
      </c>
      <c r="I18" s="736" t="s">
        <v>61</v>
      </c>
    </row>
    <row r="19" spans="1:9">
      <c r="A19" s="941">
        <v>16</v>
      </c>
      <c r="B19" s="734">
        <v>44235</v>
      </c>
      <c r="C19" s="735" t="s">
        <v>1296</v>
      </c>
      <c r="D19" s="735"/>
      <c r="E19" s="736" t="s">
        <v>276</v>
      </c>
      <c r="F19" s="736">
        <v>5</v>
      </c>
      <c r="G19" s="736" t="s">
        <v>60</v>
      </c>
      <c r="H19" s="1237">
        <v>1440000</v>
      </c>
      <c r="I19" s="736" t="s">
        <v>113</v>
      </c>
    </row>
    <row r="20" spans="1:9">
      <c r="A20" s="941">
        <v>17</v>
      </c>
      <c r="B20" s="734">
        <v>44235</v>
      </c>
      <c r="C20" s="735" t="s">
        <v>1297</v>
      </c>
      <c r="D20" s="735"/>
      <c r="E20" s="736" t="s">
        <v>276</v>
      </c>
      <c r="F20" s="736">
        <v>1</v>
      </c>
      <c r="G20" s="736" t="s">
        <v>60</v>
      </c>
      <c r="H20" s="1237">
        <v>19900</v>
      </c>
      <c r="I20" s="736" t="s">
        <v>61</v>
      </c>
    </row>
    <row r="21" spans="1:9">
      <c r="A21" s="941">
        <v>18</v>
      </c>
      <c r="B21" s="734">
        <v>44236</v>
      </c>
      <c r="C21" s="735" t="s">
        <v>1298</v>
      </c>
      <c r="D21" s="735"/>
      <c r="E21" s="736" t="s">
        <v>276</v>
      </c>
      <c r="F21" s="736">
        <v>1</v>
      </c>
      <c r="G21" s="736" t="s">
        <v>60</v>
      </c>
      <c r="H21" s="1237">
        <v>25000</v>
      </c>
      <c r="I21" s="736" t="s">
        <v>61</v>
      </c>
    </row>
    <row r="22" spans="1:9">
      <c r="A22" s="941">
        <v>19</v>
      </c>
      <c r="B22" s="734">
        <v>44236</v>
      </c>
      <c r="C22" s="735" t="s">
        <v>1299</v>
      </c>
      <c r="D22" s="735"/>
      <c r="E22" s="736" t="s">
        <v>276</v>
      </c>
      <c r="F22" s="736">
        <v>46</v>
      </c>
      <c r="G22" s="736" t="s">
        <v>64</v>
      </c>
      <c r="H22" s="1237">
        <v>460000</v>
      </c>
      <c r="I22" s="736" t="s">
        <v>58</v>
      </c>
    </row>
    <row r="23" spans="1:9">
      <c r="A23" s="941">
        <v>20</v>
      </c>
      <c r="B23" s="734">
        <v>44242</v>
      </c>
      <c r="C23" s="735" t="s">
        <v>1288</v>
      </c>
      <c r="D23" s="735"/>
      <c r="E23" s="736" t="s">
        <v>276</v>
      </c>
      <c r="F23" s="736">
        <v>1</v>
      </c>
      <c r="G23" s="736" t="s">
        <v>60</v>
      </c>
      <c r="H23" s="1237">
        <v>23600</v>
      </c>
      <c r="I23" s="736" t="s">
        <v>61</v>
      </c>
    </row>
    <row r="24" spans="1:9">
      <c r="A24" s="941">
        <v>21</v>
      </c>
      <c r="B24" s="734">
        <v>44242</v>
      </c>
      <c r="C24" s="735" t="s">
        <v>1300</v>
      </c>
      <c r="D24" s="735"/>
      <c r="E24" s="736" t="s">
        <v>276</v>
      </c>
      <c r="F24" s="736">
        <v>7</v>
      </c>
      <c r="G24" s="736" t="s">
        <v>65</v>
      </c>
      <c r="H24" s="1237">
        <v>420000</v>
      </c>
      <c r="I24" s="736" t="s">
        <v>113</v>
      </c>
    </row>
    <row r="25" spans="1:9">
      <c r="A25" s="941">
        <v>22</v>
      </c>
      <c r="B25" s="734">
        <v>44243</v>
      </c>
      <c r="C25" s="735" t="s">
        <v>1301</v>
      </c>
      <c r="D25" s="735"/>
      <c r="E25" s="736" t="s">
        <v>276</v>
      </c>
      <c r="F25" s="736">
        <v>26</v>
      </c>
      <c r="G25" s="736" t="s">
        <v>67</v>
      </c>
      <c r="H25" s="1237">
        <v>52000</v>
      </c>
      <c r="I25" s="736" t="s">
        <v>45</v>
      </c>
    </row>
    <row r="26" spans="1:9">
      <c r="A26" s="941">
        <v>23</v>
      </c>
      <c r="B26" s="734">
        <v>44243</v>
      </c>
      <c r="C26" s="735" t="s">
        <v>1469</v>
      </c>
      <c r="D26" s="735"/>
      <c r="E26" s="736" t="s">
        <v>276</v>
      </c>
      <c r="F26" s="736">
        <v>6</v>
      </c>
      <c r="G26" s="736" t="s">
        <v>67</v>
      </c>
      <c r="H26" s="1237">
        <v>60000</v>
      </c>
      <c r="I26" s="736" t="s">
        <v>279</v>
      </c>
    </row>
    <row r="27" spans="1:9">
      <c r="A27" s="941">
        <v>24</v>
      </c>
      <c r="B27" s="734">
        <v>44243</v>
      </c>
      <c r="C27" s="735" t="s">
        <v>1299</v>
      </c>
      <c r="D27" s="735"/>
      <c r="E27" s="736" t="s">
        <v>276</v>
      </c>
      <c r="F27" s="736">
        <v>10</v>
      </c>
      <c r="G27" s="736" t="s">
        <v>65</v>
      </c>
      <c r="H27" s="1237">
        <v>150000</v>
      </c>
      <c r="I27" s="736" t="s">
        <v>58</v>
      </c>
    </row>
    <row r="28" spans="1:9">
      <c r="A28" s="941">
        <v>25</v>
      </c>
      <c r="B28" s="734">
        <v>44244</v>
      </c>
      <c r="C28" s="735" t="s">
        <v>1288</v>
      </c>
      <c r="D28" s="735"/>
      <c r="E28" s="736" t="s">
        <v>276</v>
      </c>
      <c r="F28" s="736">
        <v>1</v>
      </c>
      <c r="G28" s="736" t="s">
        <v>60</v>
      </c>
      <c r="H28" s="1237">
        <v>29300</v>
      </c>
      <c r="I28" s="736" t="s">
        <v>61</v>
      </c>
    </row>
    <row r="29" spans="1:9">
      <c r="A29" s="941">
        <v>26</v>
      </c>
      <c r="B29" s="734">
        <v>44246</v>
      </c>
      <c r="C29" s="735" t="s">
        <v>1288</v>
      </c>
      <c r="D29" s="735"/>
      <c r="E29" s="736" t="s">
        <v>276</v>
      </c>
      <c r="F29" s="736">
        <v>1</v>
      </c>
      <c r="G29" s="736" t="s">
        <v>60</v>
      </c>
      <c r="H29" s="1237">
        <v>26700</v>
      </c>
      <c r="I29" s="736" t="s">
        <v>61</v>
      </c>
    </row>
    <row r="30" spans="1:9">
      <c r="A30" s="941">
        <v>27</v>
      </c>
      <c r="B30" s="734">
        <v>44249</v>
      </c>
      <c r="C30" s="735" t="s">
        <v>1303</v>
      </c>
      <c r="D30" s="735"/>
      <c r="E30" s="736" t="s">
        <v>276</v>
      </c>
      <c r="F30" s="736">
        <v>300</v>
      </c>
      <c r="G30" s="736" t="s">
        <v>64</v>
      </c>
      <c r="H30" s="1237">
        <v>3000000</v>
      </c>
      <c r="I30" s="736" t="s">
        <v>71</v>
      </c>
    </row>
    <row r="31" spans="1:9">
      <c r="A31" s="941">
        <v>28</v>
      </c>
      <c r="B31" s="734">
        <v>44250</v>
      </c>
      <c r="C31" s="735" t="s">
        <v>1288</v>
      </c>
      <c r="D31" s="735"/>
      <c r="E31" s="736" t="s">
        <v>276</v>
      </c>
      <c r="F31" s="736">
        <v>1</v>
      </c>
      <c r="G31" s="736" t="s">
        <v>60</v>
      </c>
      <c r="H31" s="1237">
        <v>28400</v>
      </c>
      <c r="I31" s="736" t="s">
        <v>61</v>
      </c>
    </row>
    <row r="32" spans="1:9">
      <c r="A32" s="941">
        <v>29</v>
      </c>
      <c r="B32" s="734">
        <v>44253</v>
      </c>
      <c r="C32" s="735" t="s">
        <v>1470</v>
      </c>
      <c r="D32" s="735"/>
      <c r="E32" s="736" t="s">
        <v>276</v>
      </c>
      <c r="F32" s="736">
        <v>1</v>
      </c>
      <c r="G32" s="736" t="s">
        <v>64</v>
      </c>
      <c r="H32" s="1237">
        <v>80000</v>
      </c>
      <c r="I32" s="736" t="s">
        <v>45</v>
      </c>
    </row>
    <row r="33" spans="1:9">
      <c r="A33" s="941">
        <v>30</v>
      </c>
      <c r="B33" s="734">
        <v>44253</v>
      </c>
      <c r="C33" s="735" t="s">
        <v>1305</v>
      </c>
      <c r="D33" s="735"/>
      <c r="E33" s="736" t="s">
        <v>276</v>
      </c>
      <c r="F33" s="1238">
        <v>10</v>
      </c>
      <c r="G33" s="736" t="s">
        <v>67</v>
      </c>
      <c r="H33" s="1237">
        <v>50000</v>
      </c>
      <c r="I33" s="736" t="s">
        <v>45</v>
      </c>
    </row>
    <row r="34" spans="1:9">
      <c r="A34" s="941">
        <v>31</v>
      </c>
      <c r="B34" s="734">
        <v>44253</v>
      </c>
      <c r="C34" s="735" t="s">
        <v>1306</v>
      </c>
      <c r="D34" s="735"/>
      <c r="E34" s="736" t="s">
        <v>276</v>
      </c>
      <c r="F34" s="736">
        <v>1</v>
      </c>
      <c r="G34" s="736" t="s">
        <v>67</v>
      </c>
      <c r="H34" s="1237">
        <v>20000</v>
      </c>
      <c r="I34" s="736" t="s">
        <v>45</v>
      </c>
    </row>
    <row r="35" spans="1:9">
      <c r="A35" s="941">
        <v>32</v>
      </c>
      <c r="B35" s="734">
        <v>44253</v>
      </c>
      <c r="C35" s="735" t="s">
        <v>1307</v>
      </c>
      <c r="D35" s="735"/>
      <c r="E35" s="736" t="s">
        <v>276</v>
      </c>
      <c r="F35" s="736">
        <v>5</v>
      </c>
      <c r="G35" s="736" t="s">
        <v>67</v>
      </c>
      <c r="H35" s="1237">
        <v>150000</v>
      </c>
      <c r="I35" s="736" t="s">
        <v>45</v>
      </c>
    </row>
    <row r="36" spans="1:9">
      <c r="A36" s="941">
        <v>33</v>
      </c>
      <c r="B36" s="734">
        <v>44253</v>
      </c>
      <c r="C36" s="735" t="s">
        <v>1309</v>
      </c>
      <c r="D36" s="735"/>
      <c r="E36" s="736" t="s">
        <v>276</v>
      </c>
      <c r="F36" s="736">
        <v>5</v>
      </c>
      <c r="G36" s="736" t="s">
        <v>67</v>
      </c>
      <c r="H36" s="1237">
        <v>100000</v>
      </c>
      <c r="I36" s="736" t="s">
        <v>45</v>
      </c>
    </row>
    <row r="37" spans="1:9">
      <c r="A37" s="941">
        <v>34</v>
      </c>
      <c r="B37" s="734">
        <v>44253</v>
      </c>
      <c r="C37" s="735" t="s">
        <v>1310</v>
      </c>
      <c r="D37" s="735"/>
      <c r="E37" s="736" t="s">
        <v>276</v>
      </c>
      <c r="F37" s="736">
        <v>2</v>
      </c>
      <c r="G37" s="736" t="s">
        <v>67</v>
      </c>
      <c r="H37" s="1237">
        <v>67600</v>
      </c>
      <c r="I37" s="736" t="s">
        <v>45</v>
      </c>
    </row>
    <row r="38" spans="1:9">
      <c r="A38" s="941">
        <v>35</v>
      </c>
      <c r="B38" s="734">
        <v>44258</v>
      </c>
      <c r="C38" s="735" t="s">
        <v>1311</v>
      </c>
      <c r="D38" s="735"/>
      <c r="E38" s="736" t="s">
        <v>276</v>
      </c>
      <c r="F38" s="736">
        <v>1</v>
      </c>
      <c r="G38" s="736" t="s">
        <v>60</v>
      </c>
      <c r="H38" s="1237">
        <v>27000</v>
      </c>
      <c r="I38" s="736" t="s">
        <v>61</v>
      </c>
    </row>
    <row r="39" spans="1:9">
      <c r="A39" s="941">
        <v>36</v>
      </c>
      <c r="B39" s="734">
        <v>44258</v>
      </c>
      <c r="C39" s="735" t="s">
        <v>1310</v>
      </c>
      <c r="D39" s="735"/>
      <c r="E39" s="736" t="s">
        <v>276</v>
      </c>
      <c r="F39" s="736">
        <v>1</v>
      </c>
      <c r="G39" s="736" t="s">
        <v>67</v>
      </c>
      <c r="H39" s="1237">
        <v>33800</v>
      </c>
      <c r="I39" s="736" t="s">
        <v>45</v>
      </c>
    </row>
    <row r="40" spans="1:9">
      <c r="A40" s="941">
        <v>37</v>
      </c>
      <c r="B40" s="734">
        <v>44263</v>
      </c>
      <c r="C40" s="735" t="s">
        <v>1311</v>
      </c>
      <c r="D40" s="735"/>
      <c r="E40" s="736" t="s">
        <v>276</v>
      </c>
      <c r="F40" s="736">
        <v>1</v>
      </c>
      <c r="G40" s="736" t="s">
        <v>60</v>
      </c>
      <c r="H40" s="1237">
        <v>23500</v>
      </c>
      <c r="I40" s="736" t="s">
        <v>61</v>
      </c>
    </row>
    <row r="41" spans="1:9">
      <c r="A41" s="941">
        <v>38</v>
      </c>
      <c r="B41" s="734">
        <v>44266</v>
      </c>
      <c r="C41" s="735" t="s">
        <v>1312</v>
      </c>
      <c r="D41" s="735"/>
      <c r="E41" s="736" t="s">
        <v>276</v>
      </c>
      <c r="F41" s="736">
        <v>2</v>
      </c>
      <c r="G41" s="736" t="s">
        <v>67</v>
      </c>
      <c r="H41" s="1237">
        <v>10000</v>
      </c>
      <c r="I41" s="736" t="s">
        <v>45</v>
      </c>
    </row>
    <row r="42" spans="1:9">
      <c r="A42" s="941">
        <v>39</v>
      </c>
      <c r="B42" s="734">
        <v>44266</v>
      </c>
      <c r="C42" s="735" t="s">
        <v>1313</v>
      </c>
      <c r="D42" s="735"/>
      <c r="E42" s="736" t="s">
        <v>276</v>
      </c>
      <c r="F42" s="736">
        <v>5</v>
      </c>
      <c r="G42" s="736" t="s">
        <v>60</v>
      </c>
      <c r="H42" s="1237">
        <v>750000</v>
      </c>
      <c r="I42" s="736" t="s">
        <v>113</v>
      </c>
    </row>
    <row r="43" spans="1:9">
      <c r="A43" s="941">
        <v>40</v>
      </c>
      <c r="B43" s="734">
        <v>44271</v>
      </c>
      <c r="C43" s="735" t="s">
        <v>1311</v>
      </c>
      <c r="D43" s="735"/>
      <c r="E43" s="736" t="s">
        <v>276</v>
      </c>
      <c r="F43" s="736">
        <v>1</v>
      </c>
      <c r="G43" s="736" t="s">
        <v>60</v>
      </c>
      <c r="H43" s="1237">
        <v>23200</v>
      </c>
      <c r="I43" s="736" t="s">
        <v>61</v>
      </c>
    </row>
    <row r="44" spans="1:9">
      <c r="A44" s="941">
        <v>41</v>
      </c>
      <c r="B44" s="734">
        <v>44271</v>
      </c>
      <c r="C44" s="735" t="s">
        <v>1314</v>
      </c>
      <c r="D44" s="735"/>
      <c r="E44" s="736" t="s">
        <v>276</v>
      </c>
      <c r="F44" s="736">
        <v>4</v>
      </c>
      <c r="G44" s="736" t="s">
        <v>60</v>
      </c>
      <c r="H44" s="1237">
        <v>40000</v>
      </c>
      <c r="I44" s="736" t="s">
        <v>61</v>
      </c>
    </row>
    <row r="45" spans="1:9">
      <c r="A45" s="941">
        <v>42</v>
      </c>
      <c r="B45" s="734">
        <v>44277</v>
      </c>
      <c r="C45" s="735" t="s">
        <v>1311</v>
      </c>
      <c r="D45" s="735"/>
      <c r="E45" s="736" t="s">
        <v>276</v>
      </c>
      <c r="F45" s="736">
        <v>1</v>
      </c>
      <c r="G45" s="736" t="s">
        <v>60</v>
      </c>
      <c r="H45" s="1237">
        <v>25900</v>
      </c>
      <c r="I45" s="736" t="s">
        <v>61</v>
      </c>
    </row>
    <row r="46" spans="1:9">
      <c r="A46" s="941">
        <v>43</v>
      </c>
      <c r="B46" s="734">
        <v>44278</v>
      </c>
      <c r="C46" s="735" t="s">
        <v>1315</v>
      </c>
      <c r="D46" s="735"/>
      <c r="E46" s="736" t="s">
        <v>276</v>
      </c>
      <c r="F46" s="736">
        <v>1</v>
      </c>
      <c r="G46" s="736" t="s">
        <v>60</v>
      </c>
      <c r="H46" s="1237">
        <v>100000</v>
      </c>
      <c r="I46" s="736" t="s">
        <v>45</v>
      </c>
    </row>
    <row r="47" spans="1:9">
      <c r="A47" s="941">
        <v>44</v>
      </c>
      <c r="B47" s="734">
        <v>44286</v>
      </c>
      <c r="C47" s="735" t="s">
        <v>1316</v>
      </c>
      <c r="D47" s="735"/>
      <c r="E47" s="736" t="s">
        <v>276</v>
      </c>
      <c r="F47" s="736">
        <v>1</v>
      </c>
      <c r="G47" s="736" t="s">
        <v>64</v>
      </c>
      <c r="H47" s="1237">
        <v>50000</v>
      </c>
      <c r="I47" s="736" t="s">
        <v>61</v>
      </c>
    </row>
    <row r="48" spans="1:9">
      <c r="A48" s="941">
        <v>45</v>
      </c>
      <c r="B48" s="734">
        <v>44292</v>
      </c>
      <c r="C48" s="735" t="s">
        <v>1317</v>
      </c>
      <c r="D48" s="735"/>
      <c r="E48" s="736" t="s">
        <v>276</v>
      </c>
      <c r="F48" s="736">
        <v>4</v>
      </c>
      <c r="G48" s="736" t="s">
        <v>60</v>
      </c>
      <c r="H48" s="1237">
        <v>40000</v>
      </c>
      <c r="I48" s="736" t="s">
        <v>56</v>
      </c>
    </row>
    <row r="49" spans="1:9">
      <c r="A49" s="941">
        <v>46</v>
      </c>
      <c r="B49" s="734">
        <v>44293</v>
      </c>
      <c r="C49" s="735" t="s">
        <v>1471</v>
      </c>
      <c r="D49" s="735"/>
      <c r="E49" s="736" t="s">
        <v>276</v>
      </c>
      <c r="F49" s="736">
        <v>1</v>
      </c>
      <c r="G49" s="736" t="s">
        <v>60</v>
      </c>
      <c r="H49" s="1237">
        <v>200000</v>
      </c>
      <c r="I49" s="736" t="s">
        <v>45</v>
      </c>
    </row>
    <row r="50" spans="1:9">
      <c r="A50" s="941">
        <v>47</v>
      </c>
      <c r="B50" s="734">
        <v>44294</v>
      </c>
      <c r="C50" s="735" t="s">
        <v>1319</v>
      </c>
      <c r="D50" s="735"/>
      <c r="E50" s="736" t="s">
        <v>276</v>
      </c>
      <c r="F50" s="736">
        <v>2</v>
      </c>
      <c r="G50" s="736" t="s">
        <v>65</v>
      </c>
      <c r="H50" s="1237">
        <v>30000</v>
      </c>
      <c r="I50" s="736" t="s">
        <v>61</v>
      </c>
    </row>
    <row r="51" spans="1:9">
      <c r="A51" s="941">
        <v>48</v>
      </c>
      <c r="B51" s="734">
        <v>44294</v>
      </c>
      <c r="C51" s="735" t="s">
        <v>1311</v>
      </c>
      <c r="D51" s="735"/>
      <c r="E51" s="736" t="s">
        <v>276</v>
      </c>
      <c r="F51" s="736">
        <v>1</v>
      </c>
      <c r="G51" s="736" t="s">
        <v>60</v>
      </c>
      <c r="H51" s="1237">
        <v>25600</v>
      </c>
      <c r="I51" s="736" t="s">
        <v>61</v>
      </c>
    </row>
    <row r="52" spans="1:9">
      <c r="A52" s="941">
        <v>49</v>
      </c>
      <c r="B52" s="734">
        <v>44300</v>
      </c>
      <c r="C52" s="735" t="s">
        <v>1472</v>
      </c>
      <c r="D52" s="735"/>
      <c r="E52" s="736" t="s">
        <v>276</v>
      </c>
      <c r="F52" s="736">
        <v>10</v>
      </c>
      <c r="G52" s="736" t="s">
        <v>64</v>
      </c>
      <c r="H52" s="1237">
        <v>50000</v>
      </c>
      <c r="I52" s="736" t="s">
        <v>61</v>
      </c>
    </row>
    <row r="53" spans="1:9">
      <c r="A53" s="941">
        <v>50</v>
      </c>
      <c r="B53" s="734">
        <v>44300</v>
      </c>
      <c r="C53" s="735" t="s">
        <v>1473</v>
      </c>
      <c r="D53" s="735"/>
      <c r="E53" s="736" t="s">
        <v>276</v>
      </c>
      <c r="F53" s="736">
        <v>1</v>
      </c>
      <c r="G53" s="736" t="s">
        <v>60</v>
      </c>
      <c r="H53" s="1237">
        <v>20000</v>
      </c>
      <c r="I53" s="736" t="s">
        <v>45</v>
      </c>
    </row>
    <row r="54" spans="1:9">
      <c r="A54" s="941">
        <v>51</v>
      </c>
      <c r="B54" s="734">
        <v>44302</v>
      </c>
      <c r="C54" s="735" t="s">
        <v>1311</v>
      </c>
      <c r="D54" s="735"/>
      <c r="E54" s="736" t="s">
        <v>276</v>
      </c>
      <c r="F54" s="736">
        <v>1</v>
      </c>
      <c r="G54" s="736" t="s">
        <v>64</v>
      </c>
      <c r="H54" s="1237">
        <v>25700</v>
      </c>
      <c r="I54" s="736" t="s">
        <v>61</v>
      </c>
    </row>
    <row r="55" spans="1:9">
      <c r="A55" s="941">
        <v>52</v>
      </c>
      <c r="B55" s="734">
        <v>44306</v>
      </c>
      <c r="C55" s="735" t="s">
        <v>1288</v>
      </c>
      <c r="D55" s="735"/>
      <c r="E55" s="736" t="s">
        <v>276</v>
      </c>
      <c r="F55" s="736">
        <v>2</v>
      </c>
      <c r="G55" s="736" t="s">
        <v>64</v>
      </c>
      <c r="H55" s="1237">
        <v>15000</v>
      </c>
      <c r="I55" s="736" t="s">
        <v>61</v>
      </c>
    </row>
    <row r="56" spans="1:9">
      <c r="A56" s="941">
        <v>53</v>
      </c>
      <c r="B56" s="734">
        <v>44306</v>
      </c>
      <c r="C56" s="735" t="s">
        <v>1323</v>
      </c>
      <c r="D56" s="735"/>
      <c r="E56" s="736" t="s">
        <v>276</v>
      </c>
      <c r="F56" s="736">
        <v>1</v>
      </c>
      <c r="G56" s="736" t="s">
        <v>64</v>
      </c>
      <c r="H56" s="1237">
        <v>2070000</v>
      </c>
      <c r="I56" s="736" t="s">
        <v>45</v>
      </c>
    </row>
    <row r="57" spans="1:9">
      <c r="A57" s="941">
        <v>54</v>
      </c>
      <c r="B57" s="734">
        <v>44307</v>
      </c>
      <c r="C57" s="735" t="s">
        <v>1311</v>
      </c>
      <c r="D57" s="735"/>
      <c r="E57" s="736" t="s">
        <v>276</v>
      </c>
      <c r="F57" s="736">
        <v>1</v>
      </c>
      <c r="G57" s="736" t="s">
        <v>60</v>
      </c>
      <c r="H57" s="1237">
        <v>22400</v>
      </c>
      <c r="I57" s="736" t="s">
        <v>61</v>
      </c>
    </row>
    <row r="58" spans="1:9">
      <c r="A58" s="941">
        <v>55</v>
      </c>
      <c r="B58" s="734">
        <v>44313</v>
      </c>
      <c r="C58" s="735" t="s">
        <v>1324</v>
      </c>
      <c r="D58" s="735"/>
      <c r="E58" s="736" t="s">
        <v>276</v>
      </c>
      <c r="F58" s="736">
        <v>1</v>
      </c>
      <c r="G58" s="736" t="s">
        <v>64</v>
      </c>
      <c r="H58" s="1237">
        <v>10000</v>
      </c>
      <c r="I58" s="736" t="s">
        <v>61</v>
      </c>
    </row>
    <row r="59" spans="1:9">
      <c r="A59" s="941">
        <v>56</v>
      </c>
      <c r="B59" s="734">
        <v>44319</v>
      </c>
      <c r="C59" s="735" t="s">
        <v>1325</v>
      </c>
      <c r="D59" s="735"/>
      <c r="E59" s="736" t="s">
        <v>276</v>
      </c>
      <c r="F59" s="736">
        <v>1</v>
      </c>
      <c r="G59" s="736" t="s">
        <v>62</v>
      </c>
      <c r="H59" s="1237">
        <v>35000</v>
      </c>
      <c r="I59" s="736" t="s">
        <v>61</v>
      </c>
    </row>
    <row r="60" spans="1:9">
      <c r="A60" s="941">
        <v>57</v>
      </c>
      <c r="B60" s="734">
        <v>44320</v>
      </c>
      <c r="C60" s="735" t="s">
        <v>1326</v>
      </c>
      <c r="D60" s="735"/>
      <c r="E60" s="736" t="s">
        <v>276</v>
      </c>
      <c r="F60" s="736">
        <v>28</v>
      </c>
      <c r="G60" s="736" t="s">
        <v>64</v>
      </c>
      <c r="H60" s="1237">
        <v>50400</v>
      </c>
      <c r="I60" s="736" t="s">
        <v>61</v>
      </c>
    </row>
    <row r="61" spans="1:9">
      <c r="A61" s="941">
        <v>58</v>
      </c>
      <c r="B61" s="734">
        <v>44320</v>
      </c>
      <c r="C61" s="735" t="s">
        <v>1319</v>
      </c>
      <c r="D61" s="735"/>
      <c r="E61" s="736" t="s">
        <v>276</v>
      </c>
      <c r="F61" s="736">
        <v>1</v>
      </c>
      <c r="G61" s="736" t="s">
        <v>60</v>
      </c>
      <c r="H61" s="1237">
        <v>39500</v>
      </c>
      <c r="I61" s="736" t="s">
        <v>61</v>
      </c>
    </row>
    <row r="62" spans="1:9">
      <c r="A62" s="941">
        <v>59</v>
      </c>
      <c r="B62" s="734">
        <v>44322</v>
      </c>
      <c r="C62" s="735" t="s">
        <v>1311</v>
      </c>
      <c r="D62" s="735"/>
      <c r="E62" s="736" t="s">
        <v>276</v>
      </c>
      <c r="F62" s="736">
        <v>1</v>
      </c>
      <c r="G62" s="736" t="s">
        <v>60</v>
      </c>
      <c r="H62" s="1237">
        <v>29300</v>
      </c>
      <c r="I62" s="736" t="s">
        <v>61</v>
      </c>
    </row>
    <row r="63" spans="1:9">
      <c r="A63" s="941">
        <v>60</v>
      </c>
      <c r="B63" s="734">
        <v>44322</v>
      </c>
      <c r="C63" s="735" t="s">
        <v>1327</v>
      </c>
      <c r="D63" s="735"/>
      <c r="E63" s="736" t="s">
        <v>276</v>
      </c>
      <c r="F63" s="736">
        <v>20</v>
      </c>
      <c r="G63" s="736" t="s">
        <v>64</v>
      </c>
      <c r="H63" s="1237">
        <v>2000000</v>
      </c>
      <c r="I63" s="736" t="s">
        <v>58</v>
      </c>
    </row>
    <row r="64" spans="1:9">
      <c r="A64" s="941">
        <v>61</v>
      </c>
      <c r="B64" s="734">
        <v>44327</v>
      </c>
      <c r="C64" s="735" t="s">
        <v>1311</v>
      </c>
      <c r="D64" s="735"/>
      <c r="E64" s="736" t="s">
        <v>276</v>
      </c>
      <c r="F64" s="736">
        <v>1</v>
      </c>
      <c r="G64" s="736" t="s">
        <v>60</v>
      </c>
      <c r="H64" s="1237">
        <v>22300</v>
      </c>
      <c r="I64" s="736" t="s">
        <v>61</v>
      </c>
    </row>
    <row r="65" spans="1:9">
      <c r="A65" s="941">
        <v>62</v>
      </c>
      <c r="B65" s="734">
        <v>44327</v>
      </c>
      <c r="C65" s="735" t="s">
        <v>1311</v>
      </c>
      <c r="D65" s="735"/>
      <c r="E65" s="736" t="s">
        <v>276</v>
      </c>
      <c r="F65" s="736">
        <v>1</v>
      </c>
      <c r="G65" s="736" t="s">
        <v>60</v>
      </c>
      <c r="H65" s="1237">
        <v>18600</v>
      </c>
      <c r="I65" s="736" t="s">
        <v>2934</v>
      </c>
    </row>
    <row r="66" spans="1:9">
      <c r="A66" s="941">
        <v>63</v>
      </c>
      <c r="B66" s="734">
        <v>44328</v>
      </c>
      <c r="C66" s="735" t="s">
        <v>1328</v>
      </c>
      <c r="D66" s="735"/>
      <c r="E66" s="736" t="s">
        <v>276</v>
      </c>
      <c r="F66" s="736">
        <v>10</v>
      </c>
      <c r="G66" s="736" t="s">
        <v>65</v>
      </c>
      <c r="H66" s="1237">
        <v>285000</v>
      </c>
      <c r="I66" s="736" t="s">
        <v>61</v>
      </c>
    </row>
    <row r="67" spans="1:9">
      <c r="A67" s="941">
        <v>64</v>
      </c>
      <c r="B67" s="734">
        <v>44328</v>
      </c>
      <c r="C67" s="735" t="s">
        <v>1329</v>
      </c>
      <c r="D67" s="735"/>
      <c r="E67" s="736" t="s">
        <v>276</v>
      </c>
      <c r="F67" s="736">
        <v>5</v>
      </c>
      <c r="G67" s="736" t="s">
        <v>60</v>
      </c>
      <c r="H67" s="1237">
        <v>1285000</v>
      </c>
      <c r="I67" s="736" t="s">
        <v>58</v>
      </c>
    </row>
    <row r="68" spans="1:9">
      <c r="A68" s="941">
        <v>65</v>
      </c>
      <c r="B68" s="734">
        <v>44333</v>
      </c>
      <c r="C68" s="735" t="s">
        <v>1311</v>
      </c>
      <c r="D68" s="735"/>
      <c r="E68" s="736" t="s">
        <v>276</v>
      </c>
      <c r="F68" s="736">
        <v>1</v>
      </c>
      <c r="G68" s="736" t="s">
        <v>60</v>
      </c>
      <c r="H68" s="1237">
        <v>33800</v>
      </c>
      <c r="I68" s="736" t="s">
        <v>61</v>
      </c>
    </row>
    <row r="69" spans="1:9">
      <c r="A69" s="941">
        <v>66</v>
      </c>
      <c r="B69" s="734">
        <v>44333</v>
      </c>
      <c r="C69" s="735" t="s">
        <v>1330</v>
      </c>
      <c r="D69" s="735"/>
      <c r="E69" s="736" t="s">
        <v>276</v>
      </c>
      <c r="F69" s="736">
        <v>3</v>
      </c>
      <c r="G69" s="736" t="s">
        <v>64</v>
      </c>
      <c r="H69" s="1237">
        <v>60000</v>
      </c>
      <c r="I69" s="736" t="s">
        <v>56</v>
      </c>
    </row>
    <row r="70" spans="1:9">
      <c r="A70" s="941">
        <v>67</v>
      </c>
      <c r="B70" s="734">
        <v>44334</v>
      </c>
      <c r="C70" s="735" t="s">
        <v>1311</v>
      </c>
      <c r="D70" s="735"/>
      <c r="E70" s="736" t="s">
        <v>276</v>
      </c>
      <c r="F70" s="736">
        <v>1</v>
      </c>
      <c r="G70" s="736" t="s">
        <v>60</v>
      </c>
      <c r="H70" s="1237">
        <v>29500</v>
      </c>
      <c r="I70" s="736" t="s">
        <v>61</v>
      </c>
    </row>
    <row r="71" spans="1:9">
      <c r="A71" s="941">
        <v>68</v>
      </c>
      <c r="B71" s="734">
        <v>44334</v>
      </c>
      <c r="C71" s="735" t="s">
        <v>1130</v>
      </c>
      <c r="D71" s="735"/>
      <c r="E71" s="736" t="s">
        <v>276</v>
      </c>
      <c r="F71" s="736">
        <v>60</v>
      </c>
      <c r="G71" s="736" t="s">
        <v>67</v>
      </c>
      <c r="H71" s="1237">
        <v>300000</v>
      </c>
      <c r="I71" s="736" t="s">
        <v>279</v>
      </c>
    </row>
    <row r="72" spans="1:9">
      <c r="A72" s="941">
        <v>69</v>
      </c>
      <c r="B72" s="734">
        <v>44337</v>
      </c>
      <c r="C72" s="735" t="s">
        <v>1311</v>
      </c>
      <c r="D72" s="735"/>
      <c r="E72" s="736" t="s">
        <v>276</v>
      </c>
      <c r="F72" s="736">
        <v>1</v>
      </c>
      <c r="G72" s="736" t="s">
        <v>60</v>
      </c>
      <c r="H72" s="1237">
        <v>19600</v>
      </c>
      <c r="I72" s="736" t="s">
        <v>61</v>
      </c>
    </row>
    <row r="73" spans="1:9">
      <c r="A73" s="941">
        <v>70</v>
      </c>
      <c r="B73" s="734">
        <v>44340</v>
      </c>
      <c r="C73" s="735" t="s">
        <v>1311</v>
      </c>
      <c r="D73" s="735"/>
      <c r="E73" s="736" t="s">
        <v>276</v>
      </c>
      <c r="F73" s="736">
        <v>1</v>
      </c>
      <c r="G73" s="736" t="s">
        <v>60</v>
      </c>
      <c r="H73" s="1237">
        <v>23600</v>
      </c>
      <c r="I73" s="736" t="s">
        <v>61</v>
      </c>
    </row>
    <row r="74" spans="1:9">
      <c r="A74" s="941">
        <v>71</v>
      </c>
      <c r="B74" s="734">
        <v>44340</v>
      </c>
      <c r="C74" s="735" t="s">
        <v>1331</v>
      </c>
      <c r="D74" s="735"/>
      <c r="E74" s="736" t="s">
        <v>276</v>
      </c>
      <c r="F74" s="736">
        <v>100</v>
      </c>
      <c r="G74" s="736" t="s">
        <v>64</v>
      </c>
      <c r="H74" s="1237">
        <v>100000</v>
      </c>
      <c r="I74" s="736" t="s">
        <v>872</v>
      </c>
    </row>
    <row r="75" spans="1:9">
      <c r="A75" s="941">
        <v>72</v>
      </c>
      <c r="B75" s="734">
        <v>44347</v>
      </c>
      <c r="C75" s="735" t="s">
        <v>1332</v>
      </c>
      <c r="D75" s="735"/>
      <c r="E75" s="736" t="s">
        <v>276</v>
      </c>
      <c r="F75" s="736">
        <v>1</v>
      </c>
      <c r="G75" s="736" t="s">
        <v>60</v>
      </c>
      <c r="H75" s="1237">
        <v>10950</v>
      </c>
      <c r="I75" s="736" t="s">
        <v>45</v>
      </c>
    </row>
    <row r="76" spans="1:9">
      <c r="A76" s="941">
        <v>73</v>
      </c>
      <c r="B76" s="734">
        <v>44347</v>
      </c>
      <c r="C76" s="735" t="s">
        <v>1311</v>
      </c>
      <c r="D76" s="735"/>
      <c r="E76" s="736" t="s">
        <v>276</v>
      </c>
      <c r="F76" s="736">
        <v>1</v>
      </c>
      <c r="G76" s="736" t="s">
        <v>60</v>
      </c>
      <c r="H76" s="1237">
        <v>30300</v>
      </c>
      <c r="I76" s="736" t="s">
        <v>61</v>
      </c>
    </row>
    <row r="77" spans="1:9">
      <c r="A77" s="941">
        <v>74</v>
      </c>
      <c r="B77" s="734">
        <v>44347</v>
      </c>
      <c r="C77" s="735" t="s">
        <v>1333</v>
      </c>
      <c r="D77" s="735"/>
      <c r="E77" s="736" t="s">
        <v>276</v>
      </c>
      <c r="F77" s="736">
        <v>200</v>
      </c>
      <c r="G77" s="736" t="s">
        <v>67</v>
      </c>
      <c r="H77" s="1237">
        <v>2000000</v>
      </c>
      <c r="I77" s="736" t="s">
        <v>279</v>
      </c>
    </row>
    <row r="78" spans="1:9">
      <c r="A78" s="941">
        <v>75</v>
      </c>
      <c r="B78" s="734">
        <v>44354</v>
      </c>
      <c r="C78" s="735" t="s">
        <v>1334</v>
      </c>
      <c r="D78" s="735"/>
      <c r="E78" s="736" t="s">
        <v>276</v>
      </c>
      <c r="F78" s="736">
        <v>1</v>
      </c>
      <c r="G78" s="736" t="s">
        <v>60</v>
      </c>
      <c r="H78" s="1237">
        <v>24500</v>
      </c>
      <c r="I78" s="736" t="s">
        <v>61</v>
      </c>
    </row>
    <row r="79" spans="1:9">
      <c r="A79" s="941">
        <v>76</v>
      </c>
      <c r="B79" s="734">
        <v>44354</v>
      </c>
      <c r="C79" s="735" t="s">
        <v>1335</v>
      </c>
      <c r="D79" s="735"/>
      <c r="E79" s="736" t="s">
        <v>276</v>
      </c>
      <c r="F79" s="736">
        <v>8</v>
      </c>
      <c r="G79" s="736" t="s">
        <v>64</v>
      </c>
      <c r="H79" s="1237">
        <v>8000</v>
      </c>
      <c r="I79" s="736" t="s">
        <v>58</v>
      </c>
    </row>
    <row r="80" spans="1:9">
      <c r="A80" s="941">
        <v>77</v>
      </c>
      <c r="B80" s="734">
        <v>44355</v>
      </c>
      <c r="C80" s="735" t="s">
        <v>1336</v>
      </c>
      <c r="D80" s="735"/>
      <c r="E80" s="736" t="s">
        <v>276</v>
      </c>
      <c r="F80" s="736">
        <v>1</v>
      </c>
      <c r="G80" s="736" t="s">
        <v>1337</v>
      </c>
      <c r="H80" s="1237">
        <v>17000</v>
      </c>
      <c r="I80" s="736" t="s">
        <v>671</v>
      </c>
    </row>
    <row r="81" spans="1:9">
      <c r="A81" s="941">
        <v>78</v>
      </c>
      <c r="B81" s="734">
        <v>44355</v>
      </c>
      <c r="C81" s="735" t="s">
        <v>1338</v>
      </c>
      <c r="D81" s="735"/>
      <c r="E81" s="736" t="s">
        <v>276</v>
      </c>
      <c r="F81" s="736">
        <v>1</v>
      </c>
      <c r="G81" s="736" t="s">
        <v>64</v>
      </c>
      <c r="H81" s="1237">
        <v>50000</v>
      </c>
      <c r="I81" s="736" t="s">
        <v>58</v>
      </c>
    </row>
    <row r="82" spans="1:9">
      <c r="A82" s="941">
        <v>79</v>
      </c>
      <c r="B82" s="734">
        <v>44356</v>
      </c>
      <c r="C82" s="735" t="s">
        <v>1339</v>
      </c>
      <c r="D82" s="735"/>
      <c r="E82" s="736" t="s">
        <v>276</v>
      </c>
      <c r="F82" s="736">
        <v>1</v>
      </c>
      <c r="G82" s="736" t="s">
        <v>64</v>
      </c>
      <c r="H82" s="1237">
        <v>260000</v>
      </c>
      <c r="I82" s="736" t="s">
        <v>874</v>
      </c>
    </row>
    <row r="83" spans="1:9">
      <c r="A83" s="941">
        <v>80</v>
      </c>
      <c r="B83" s="734">
        <v>44358</v>
      </c>
      <c r="C83" s="735" t="s">
        <v>1340</v>
      </c>
      <c r="D83" s="735"/>
      <c r="E83" s="736" t="s">
        <v>276</v>
      </c>
      <c r="F83" s="736">
        <v>1</v>
      </c>
      <c r="G83" s="736" t="s">
        <v>64</v>
      </c>
      <c r="H83" s="1237">
        <v>23500</v>
      </c>
      <c r="I83" s="736" t="s">
        <v>61</v>
      </c>
    </row>
    <row r="84" spans="1:9">
      <c r="A84" s="941">
        <v>81</v>
      </c>
      <c r="B84" s="734">
        <v>44361</v>
      </c>
      <c r="C84" s="735" t="s">
        <v>1311</v>
      </c>
      <c r="D84" s="735"/>
      <c r="E84" s="736" t="s">
        <v>276</v>
      </c>
      <c r="F84" s="736">
        <v>1</v>
      </c>
      <c r="G84" s="736" t="s">
        <v>60</v>
      </c>
      <c r="H84" s="1237">
        <v>20300</v>
      </c>
      <c r="I84" s="736" t="s">
        <v>61</v>
      </c>
    </row>
    <row r="85" spans="1:9">
      <c r="A85" s="941">
        <v>82</v>
      </c>
      <c r="B85" s="734">
        <v>44361</v>
      </c>
      <c r="C85" s="735" t="s">
        <v>1341</v>
      </c>
      <c r="D85" s="735"/>
      <c r="E85" s="736" t="s">
        <v>276</v>
      </c>
      <c r="F85" s="736">
        <v>40</v>
      </c>
      <c r="G85" s="736" t="s">
        <v>64</v>
      </c>
      <c r="H85" s="1237">
        <v>20000</v>
      </c>
      <c r="I85" s="736" t="s">
        <v>61</v>
      </c>
    </row>
    <row r="86" spans="1:9">
      <c r="A86" s="941">
        <v>83</v>
      </c>
      <c r="B86" s="734">
        <v>44363</v>
      </c>
      <c r="C86" s="735" t="s">
        <v>1311</v>
      </c>
      <c r="D86" s="735"/>
      <c r="E86" s="736" t="s">
        <v>276</v>
      </c>
      <c r="F86" s="736">
        <v>1</v>
      </c>
      <c r="G86" s="736" t="s">
        <v>60</v>
      </c>
      <c r="H86" s="1237">
        <v>21000</v>
      </c>
      <c r="I86" s="736" t="s">
        <v>61</v>
      </c>
    </row>
    <row r="87" spans="1:9">
      <c r="A87" s="941">
        <v>84</v>
      </c>
      <c r="B87" s="734">
        <v>44364</v>
      </c>
      <c r="C87" s="735" t="s">
        <v>1342</v>
      </c>
      <c r="D87" s="735"/>
      <c r="E87" s="736" t="s">
        <v>276</v>
      </c>
      <c r="F87" s="736">
        <v>4</v>
      </c>
      <c r="G87" s="736" t="s">
        <v>65</v>
      </c>
      <c r="H87" s="1237">
        <v>28000</v>
      </c>
      <c r="I87" s="736" t="s">
        <v>58</v>
      </c>
    </row>
    <row r="88" spans="1:9">
      <c r="A88" s="941">
        <v>85</v>
      </c>
      <c r="B88" s="734">
        <v>44365</v>
      </c>
      <c r="C88" s="735" t="s">
        <v>1311</v>
      </c>
      <c r="D88" s="735"/>
      <c r="E88" s="736" t="s">
        <v>276</v>
      </c>
      <c r="F88" s="736">
        <v>1</v>
      </c>
      <c r="G88" s="736" t="s">
        <v>60</v>
      </c>
      <c r="H88" s="1237">
        <v>21800</v>
      </c>
      <c r="I88" s="736" t="s">
        <v>61</v>
      </c>
    </row>
    <row r="89" spans="1:9">
      <c r="A89" s="941">
        <v>86</v>
      </c>
      <c r="B89" s="734">
        <v>44368</v>
      </c>
      <c r="C89" s="735" t="s">
        <v>1343</v>
      </c>
      <c r="D89" s="735"/>
      <c r="E89" s="736" t="s">
        <v>276</v>
      </c>
      <c r="F89" s="736">
        <v>1</v>
      </c>
      <c r="G89" s="736" t="s">
        <v>1344</v>
      </c>
      <c r="H89" s="1237">
        <v>20000</v>
      </c>
      <c r="I89" s="736" t="s">
        <v>58</v>
      </c>
    </row>
    <row r="90" spans="1:9">
      <c r="A90" s="941">
        <v>87</v>
      </c>
      <c r="B90" s="734">
        <v>44368</v>
      </c>
      <c r="C90" s="735" t="s">
        <v>1311</v>
      </c>
      <c r="D90" s="735"/>
      <c r="E90" s="736" t="s">
        <v>276</v>
      </c>
      <c r="F90" s="736">
        <v>1</v>
      </c>
      <c r="G90" s="736" t="s">
        <v>60</v>
      </c>
      <c r="H90" s="1237">
        <v>26000</v>
      </c>
      <c r="I90" s="736" t="s">
        <v>61</v>
      </c>
    </row>
    <row r="91" spans="1:9">
      <c r="A91" s="941">
        <v>88</v>
      </c>
      <c r="B91" s="734">
        <v>44375</v>
      </c>
      <c r="C91" s="735" t="s">
        <v>1474</v>
      </c>
      <c r="D91" s="735"/>
      <c r="E91" s="736" t="s">
        <v>276</v>
      </c>
      <c r="F91" s="736">
        <v>1</v>
      </c>
      <c r="G91" s="736" t="s">
        <v>60</v>
      </c>
      <c r="H91" s="1237">
        <v>15000</v>
      </c>
      <c r="I91" s="736" t="s">
        <v>58</v>
      </c>
    </row>
    <row r="92" spans="1:9">
      <c r="A92" s="941">
        <v>89</v>
      </c>
      <c r="B92" s="734">
        <v>44375</v>
      </c>
      <c r="C92" s="735" t="s">
        <v>1346</v>
      </c>
      <c r="D92" s="735"/>
      <c r="E92" s="736" t="s">
        <v>276</v>
      </c>
      <c r="F92" s="736">
        <v>1</v>
      </c>
      <c r="G92" s="736" t="s">
        <v>59</v>
      </c>
      <c r="H92" s="1237">
        <v>20000</v>
      </c>
      <c r="I92" s="736" t="s">
        <v>61</v>
      </c>
    </row>
    <row r="93" spans="1:9">
      <c r="A93" s="941">
        <v>90</v>
      </c>
      <c r="B93" s="734">
        <v>44375</v>
      </c>
      <c r="C93" s="735" t="s">
        <v>1311</v>
      </c>
      <c r="D93" s="735"/>
      <c r="E93" s="736" t="s">
        <v>276</v>
      </c>
      <c r="F93" s="736">
        <v>1</v>
      </c>
      <c r="G93" s="736" t="s">
        <v>60</v>
      </c>
      <c r="H93" s="1237">
        <v>31300</v>
      </c>
      <c r="I93" s="736" t="s">
        <v>61</v>
      </c>
    </row>
    <row r="94" spans="1:9">
      <c r="A94" s="941">
        <v>91</v>
      </c>
      <c r="B94" s="734">
        <v>44377</v>
      </c>
      <c r="C94" s="735" t="s">
        <v>1311</v>
      </c>
      <c r="D94" s="735"/>
      <c r="E94" s="736" t="s">
        <v>276</v>
      </c>
      <c r="F94" s="736">
        <v>1</v>
      </c>
      <c r="G94" s="736" t="s">
        <v>60</v>
      </c>
      <c r="H94" s="1237">
        <v>32700</v>
      </c>
      <c r="I94" s="736" t="s">
        <v>61</v>
      </c>
    </row>
    <row r="95" spans="1:9">
      <c r="A95" s="941">
        <v>92</v>
      </c>
      <c r="B95" s="734">
        <v>44378</v>
      </c>
      <c r="C95" s="735" t="s">
        <v>1347</v>
      </c>
      <c r="D95" s="735"/>
      <c r="E95" s="736" t="s">
        <v>276</v>
      </c>
      <c r="F95" s="736">
        <v>1</v>
      </c>
      <c r="G95" s="736" t="s">
        <v>60</v>
      </c>
      <c r="H95" s="1237">
        <v>50000</v>
      </c>
      <c r="I95" s="736" t="s">
        <v>45</v>
      </c>
    </row>
    <row r="96" spans="1:9">
      <c r="A96" s="941">
        <v>93</v>
      </c>
      <c r="B96" s="734">
        <v>44379</v>
      </c>
      <c r="C96" s="735" t="s">
        <v>1348</v>
      </c>
      <c r="D96" s="735"/>
      <c r="E96" s="736" t="s">
        <v>276</v>
      </c>
      <c r="F96" s="736">
        <v>30</v>
      </c>
      <c r="G96" s="736" t="s">
        <v>64</v>
      </c>
      <c r="H96" s="1237">
        <v>645000</v>
      </c>
      <c r="I96" s="736" t="s">
        <v>58</v>
      </c>
    </row>
    <row r="97" spans="1:9">
      <c r="A97" s="941">
        <v>94</v>
      </c>
      <c r="B97" s="734">
        <v>44384</v>
      </c>
      <c r="C97" s="735" t="s">
        <v>1311</v>
      </c>
      <c r="D97" s="735"/>
      <c r="E97" s="736" t="s">
        <v>276</v>
      </c>
      <c r="F97" s="736">
        <v>1</v>
      </c>
      <c r="G97" s="736" t="s">
        <v>60</v>
      </c>
      <c r="H97" s="1237">
        <v>28500</v>
      </c>
      <c r="I97" s="736" t="s">
        <v>61</v>
      </c>
    </row>
    <row r="98" spans="1:9">
      <c r="A98" s="941">
        <v>95</v>
      </c>
      <c r="B98" s="734">
        <v>44385</v>
      </c>
      <c r="C98" s="735" t="s">
        <v>1349</v>
      </c>
      <c r="D98" s="735"/>
      <c r="E98" s="736" t="s">
        <v>276</v>
      </c>
      <c r="F98" s="736">
        <v>60</v>
      </c>
      <c r="G98" s="736" t="s">
        <v>64</v>
      </c>
      <c r="H98" s="1237">
        <v>720000</v>
      </c>
      <c r="I98" s="736" t="s">
        <v>56</v>
      </c>
    </row>
    <row r="99" spans="1:9">
      <c r="A99" s="941">
        <v>96</v>
      </c>
      <c r="B99" s="734">
        <v>44385</v>
      </c>
      <c r="C99" s="735" t="s">
        <v>1311</v>
      </c>
      <c r="D99" s="735"/>
      <c r="E99" s="736" t="s">
        <v>276</v>
      </c>
      <c r="F99" s="736">
        <v>1</v>
      </c>
      <c r="G99" s="736" t="s">
        <v>60</v>
      </c>
      <c r="H99" s="1237">
        <v>31000</v>
      </c>
      <c r="I99" s="736" t="s">
        <v>61</v>
      </c>
    </row>
    <row r="100" spans="1:9">
      <c r="A100" s="941">
        <v>97</v>
      </c>
      <c r="B100" s="734">
        <v>44390</v>
      </c>
      <c r="C100" s="735" t="s">
        <v>1311</v>
      </c>
      <c r="D100" s="735"/>
      <c r="E100" s="736" t="s">
        <v>276</v>
      </c>
      <c r="F100" s="736">
        <v>1</v>
      </c>
      <c r="G100" s="736" t="s">
        <v>60</v>
      </c>
      <c r="H100" s="1237">
        <v>20800</v>
      </c>
      <c r="I100" s="736" t="s">
        <v>61</v>
      </c>
    </row>
    <row r="101" spans="1:9">
      <c r="A101" s="941">
        <v>98</v>
      </c>
      <c r="B101" s="734">
        <v>44391</v>
      </c>
      <c r="C101" s="735" t="s">
        <v>1475</v>
      </c>
      <c r="D101" s="735"/>
      <c r="E101" s="736" t="s">
        <v>276</v>
      </c>
      <c r="F101" s="736">
        <v>5</v>
      </c>
      <c r="G101" s="736" t="s">
        <v>60</v>
      </c>
      <c r="H101" s="1237">
        <v>1675000</v>
      </c>
      <c r="I101" s="736" t="s">
        <v>58</v>
      </c>
    </row>
    <row r="102" spans="1:9">
      <c r="A102" s="941">
        <v>99</v>
      </c>
      <c r="B102" s="734">
        <v>44393</v>
      </c>
      <c r="C102" s="735" t="s">
        <v>1350</v>
      </c>
      <c r="D102" s="735"/>
      <c r="E102" s="736" t="s">
        <v>276</v>
      </c>
      <c r="F102" s="736">
        <v>50</v>
      </c>
      <c r="G102" s="736" t="s">
        <v>64</v>
      </c>
      <c r="H102" s="1237">
        <v>150000</v>
      </c>
      <c r="I102" s="736" t="s">
        <v>45</v>
      </c>
    </row>
    <row r="103" spans="1:9">
      <c r="A103" s="941">
        <v>100</v>
      </c>
      <c r="B103" s="734">
        <v>44396</v>
      </c>
      <c r="C103" s="735" t="s">
        <v>1311</v>
      </c>
      <c r="D103" s="735"/>
      <c r="E103" s="736" t="s">
        <v>276</v>
      </c>
      <c r="F103" s="736">
        <v>1</v>
      </c>
      <c r="G103" s="736" t="s">
        <v>60</v>
      </c>
      <c r="H103" s="1237">
        <v>52700</v>
      </c>
      <c r="I103" s="736" t="s">
        <v>61</v>
      </c>
    </row>
    <row r="104" spans="1:9">
      <c r="A104" s="941">
        <v>101</v>
      </c>
      <c r="B104" s="734">
        <v>44399</v>
      </c>
      <c r="C104" s="735" t="s">
        <v>1311</v>
      </c>
      <c r="D104" s="735"/>
      <c r="E104" s="736" t="s">
        <v>276</v>
      </c>
      <c r="F104" s="736">
        <v>1</v>
      </c>
      <c r="G104" s="736" t="s">
        <v>60</v>
      </c>
      <c r="H104" s="1237">
        <v>32000</v>
      </c>
      <c r="I104" s="736" t="s">
        <v>61</v>
      </c>
    </row>
    <row r="105" spans="1:9">
      <c r="A105" s="941">
        <v>102</v>
      </c>
      <c r="B105" s="734">
        <v>44403</v>
      </c>
      <c r="C105" s="735" t="s">
        <v>1351</v>
      </c>
      <c r="D105" s="735"/>
      <c r="E105" s="736" t="s">
        <v>276</v>
      </c>
      <c r="F105" s="736">
        <v>1</v>
      </c>
      <c r="G105" s="736" t="s">
        <v>60</v>
      </c>
      <c r="H105" s="1237">
        <v>10000</v>
      </c>
      <c r="I105" s="736" t="s">
        <v>61</v>
      </c>
    </row>
    <row r="106" spans="1:9">
      <c r="A106" s="941">
        <v>103</v>
      </c>
      <c r="B106" s="734">
        <v>44404</v>
      </c>
      <c r="C106" s="735" t="s">
        <v>1311</v>
      </c>
      <c r="D106" s="735"/>
      <c r="E106" s="736" t="s">
        <v>276</v>
      </c>
      <c r="F106" s="736">
        <v>1</v>
      </c>
      <c r="G106" s="736" t="s">
        <v>60</v>
      </c>
      <c r="H106" s="1237">
        <v>24300</v>
      </c>
      <c r="I106" s="736" t="s">
        <v>61</v>
      </c>
    </row>
    <row r="107" spans="1:9">
      <c r="A107" s="941">
        <v>104</v>
      </c>
      <c r="B107" s="734">
        <v>44405</v>
      </c>
      <c r="C107" s="735" t="s">
        <v>1311</v>
      </c>
      <c r="D107" s="735"/>
      <c r="E107" s="736" t="s">
        <v>276</v>
      </c>
      <c r="F107" s="736">
        <v>1</v>
      </c>
      <c r="G107" s="736" t="s">
        <v>60</v>
      </c>
      <c r="H107" s="1237">
        <v>26200</v>
      </c>
      <c r="I107" s="736" t="s">
        <v>61</v>
      </c>
    </row>
    <row r="108" spans="1:9">
      <c r="A108" s="941">
        <v>105</v>
      </c>
      <c r="B108" s="734">
        <v>44410</v>
      </c>
      <c r="C108" s="735" t="s">
        <v>1311</v>
      </c>
      <c r="D108" s="735"/>
      <c r="E108" s="736" t="s">
        <v>276</v>
      </c>
      <c r="F108" s="736">
        <v>1</v>
      </c>
      <c r="G108" s="736" t="s">
        <v>60</v>
      </c>
      <c r="H108" s="1237">
        <v>36400</v>
      </c>
      <c r="I108" s="736" t="s">
        <v>61</v>
      </c>
    </row>
    <row r="109" spans="1:9">
      <c r="A109" s="941">
        <v>106</v>
      </c>
      <c r="B109" s="734">
        <v>44414</v>
      </c>
      <c r="C109" s="735" t="s">
        <v>1311</v>
      </c>
      <c r="D109" s="735"/>
      <c r="E109" s="736" t="s">
        <v>276</v>
      </c>
      <c r="F109" s="736">
        <v>1</v>
      </c>
      <c r="G109" s="736" t="s">
        <v>60</v>
      </c>
      <c r="H109" s="1237">
        <v>17400</v>
      </c>
      <c r="I109" s="736" t="s">
        <v>61</v>
      </c>
    </row>
    <row r="110" spans="1:9">
      <c r="A110" s="941">
        <v>107</v>
      </c>
      <c r="B110" s="734">
        <v>44417</v>
      </c>
      <c r="C110" s="735" t="s">
        <v>1311</v>
      </c>
      <c r="D110" s="735"/>
      <c r="E110" s="736" t="s">
        <v>276</v>
      </c>
      <c r="F110" s="736">
        <v>1</v>
      </c>
      <c r="G110" s="736" t="s">
        <v>60</v>
      </c>
      <c r="H110" s="1237">
        <v>29100</v>
      </c>
      <c r="I110" s="736" t="s">
        <v>61</v>
      </c>
    </row>
    <row r="111" spans="1:9">
      <c r="A111" s="941">
        <v>108</v>
      </c>
      <c r="B111" s="734">
        <v>44418</v>
      </c>
      <c r="C111" s="735" t="s">
        <v>1476</v>
      </c>
      <c r="D111" s="735"/>
      <c r="E111" s="736" t="s">
        <v>276</v>
      </c>
      <c r="F111" s="736">
        <v>2</v>
      </c>
      <c r="G111" s="736" t="s">
        <v>64</v>
      </c>
      <c r="H111" s="1237">
        <v>50000</v>
      </c>
      <c r="I111" s="736" t="s">
        <v>58</v>
      </c>
    </row>
    <row r="112" spans="1:9">
      <c r="A112" s="941">
        <v>109</v>
      </c>
      <c r="B112" s="734">
        <v>44420</v>
      </c>
      <c r="C112" s="735" t="s">
        <v>1477</v>
      </c>
      <c r="D112" s="735"/>
      <c r="E112" s="736" t="s">
        <v>276</v>
      </c>
      <c r="F112" s="736">
        <v>2</v>
      </c>
      <c r="G112" s="736" t="s">
        <v>65</v>
      </c>
      <c r="H112" s="1237">
        <v>60000</v>
      </c>
      <c r="I112" s="736" t="s">
        <v>61</v>
      </c>
    </row>
    <row r="113" spans="1:9">
      <c r="A113" s="941">
        <v>110</v>
      </c>
      <c r="B113" s="734">
        <v>44426</v>
      </c>
      <c r="C113" s="735" t="s">
        <v>1311</v>
      </c>
      <c r="D113" s="735"/>
      <c r="E113" s="736" t="s">
        <v>276</v>
      </c>
      <c r="F113" s="736">
        <v>1</v>
      </c>
      <c r="G113" s="736" t="s">
        <v>60</v>
      </c>
      <c r="H113" s="1237">
        <v>27700</v>
      </c>
      <c r="I113" s="736" t="s">
        <v>61</v>
      </c>
    </row>
    <row r="114" spans="1:9">
      <c r="A114" s="941">
        <v>111</v>
      </c>
      <c r="B114" s="734">
        <v>44426</v>
      </c>
      <c r="C114" s="735" t="s">
        <v>1478</v>
      </c>
      <c r="D114" s="735"/>
      <c r="E114" s="736" t="s">
        <v>276</v>
      </c>
      <c r="F114" s="736">
        <v>6</v>
      </c>
      <c r="G114" s="736" t="s">
        <v>64</v>
      </c>
      <c r="H114" s="1237">
        <v>9000</v>
      </c>
      <c r="I114" s="736" t="s">
        <v>58</v>
      </c>
    </row>
    <row r="115" spans="1:9">
      <c r="A115" s="941">
        <v>112</v>
      </c>
      <c r="B115" s="734">
        <v>44427</v>
      </c>
      <c r="C115" s="735" t="s">
        <v>1355</v>
      </c>
      <c r="D115" s="735"/>
      <c r="E115" s="736" t="s">
        <v>276</v>
      </c>
      <c r="F115" s="736">
        <v>30</v>
      </c>
      <c r="G115" s="736" t="s">
        <v>57</v>
      </c>
      <c r="H115" s="1237">
        <v>1200000</v>
      </c>
      <c r="I115" s="736" t="s">
        <v>58</v>
      </c>
    </row>
    <row r="116" spans="1:9">
      <c r="A116" s="941">
        <v>113</v>
      </c>
      <c r="B116" s="734">
        <v>44427</v>
      </c>
      <c r="C116" s="735" t="s">
        <v>1356</v>
      </c>
      <c r="D116" s="735"/>
      <c r="E116" s="736" t="s">
        <v>276</v>
      </c>
      <c r="F116" s="736">
        <v>4</v>
      </c>
      <c r="G116" s="736" t="s">
        <v>57</v>
      </c>
      <c r="H116" s="1237">
        <v>320000</v>
      </c>
      <c r="I116" s="736" t="s">
        <v>58</v>
      </c>
    </row>
    <row r="117" spans="1:9">
      <c r="A117" s="941">
        <v>114</v>
      </c>
      <c r="B117" s="734">
        <v>44427</v>
      </c>
      <c r="C117" s="735" t="s">
        <v>1357</v>
      </c>
      <c r="D117" s="735"/>
      <c r="E117" s="736" t="s">
        <v>276</v>
      </c>
      <c r="F117" s="736">
        <v>22</v>
      </c>
      <c r="G117" s="736" t="s">
        <v>64</v>
      </c>
      <c r="H117" s="1237">
        <v>1100000</v>
      </c>
      <c r="I117" s="736" t="s">
        <v>58</v>
      </c>
    </row>
    <row r="118" spans="1:9">
      <c r="A118" s="941">
        <v>115</v>
      </c>
      <c r="B118" s="734">
        <v>44433</v>
      </c>
      <c r="C118" s="735" t="s">
        <v>1358</v>
      </c>
      <c r="D118" s="735"/>
      <c r="E118" s="736" t="s">
        <v>276</v>
      </c>
      <c r="F118" s="736">
        <v>50</v>
      </c>
      <c r="G118" s="736" t="s">
        <v>67</v>
      </c>
      <c r="H118" s="1237">
        <v>500000</v>
      </c>
      <c r="I118" s="736" t="s">
        <v>279</v>
      </c>
    </row>
    <row r="119" spans="1:9">
      <c r="A119" s="941">
        <v>116</v>
      </c>
      <c r="B119" s="734">
        <v>44433</v>
      </c>
      <c r="C119" s="735" t="s">
        <v>1479</v>
      </c>
      <c r="D119" s="735"/>
      <c r="E119" s="736" t="s">
        <v>276</v>
      </c>
      <c r="F119" s="736">
        <v>2</v>
      </c>
      <c r="G119" s="736" t="s">
        <v>65</v>
      </c>
      <c r="H119" s="1237">
        <v>20000</v>
      </c>
      <c r="I119" s="736" t="s">
        <v>2935</v>
      </c>
    </row>
    <row r="120" spans="1:9">
      <c r="A120" s="941">
        <v>117</v>
      </c>
      <c r="B120" s="734">
        <v>44433</v>
      </c>
      <c r="C120" s="735" t="s">
        <v>1480</v>
      </c>
      <c r="D120" s="735"/>
      <c r="E120" s="736" t="s">
        <v>276</v>
      </c>
      <c r="F120" s="736">
        <v>2</v>
      </c>
      <c r="G120" s="736" t="s">
        <v>64</v>
      </c>
      <c r="H120" s="1237">
        <v>24000</v>
      </c>
      <c r="I120" s="736" t="s">
        <v>61</v>
      </c>
    </row>
    <row r="121" spans="1:9">
      <c r="A121" s="941">
        <v>118</v>
      </c>
      <c r="B121" s="734">
        <v>44438</v>
      </c>
      <c r="C121" s="735" t="s">
        <v>1334</v>
      </c>
      <c r="D121" s="735"/>
      <c r="E121" s="736" t="s">
        <v>276</v>
      </c>
      <c r="F121" s="736">
        <v>1</v>
      </c>
      <c r="G121" s="736" t="s">
        <v>60</v>
      </c>
      <c r="H121" s="1237">
        <v>18900</v>
      </c>
      <c r="I121" s="736" t="s">
        <v>61</v>
      </c>
    </row>
    <row r="122" spans="1:9">
      <c r="A122" s="941">
        <v>119</v>
      </c>
      <c r="B122" s="734">
        <v>44438</v>
      </c>
      <c r="C122" s="735" t="s">
        <v>1481</v>
      </c>
      <c r="D122" s="735"/>
      <c r="E122" s="736" t="s">
        <v>276</v>
      </c>
      <c r="F122" s="736">
        <v>1</v>
      </c>
      <c r="G122" s="736" t="s">
        <v>60</v>
      </c>
      <c r="H122" s="1237">
        <v>20000</v>
      </c>
      <c r="I122" s="736" t="s">
        <v>58</v>
      </c>
    </row>
    <row r="123" spans="1:9">
      <c r="A123" s="941">
        <v>120</v>
      </c>
      <c r="B123" s="734">
        <v>44439</v>
      </c>
      <c r="C123" s="735" t="s">
        <v>1482</v>
      </c>
      <c r="D123" s="735"/>
      <c r="E123" s="736" t="s">
        <v>276</v>
      </c>
      <c r="F123" s="736">
        <v>3</v>
      </c>
      <c r="G123" s="736" t="s">
        <v>64</v>
      </c>
      <c r="H123" s="1237">
        <v>45000</v>
      </c>
      <c r="I123" s="736" t="s">
        <v>61</v>
      </c>
    </row>
    <row r="124" spans="1:9">
      <c r="A124" s="941">
        <v>121</v>
      </c>
      <c r="B124" s="734">
        <v>44440</v>
      </c>
      <c r="C124" s="735" t="s">
        <v>1483</v>
      </c>
      <c r="D124" s="735"/>
      <c r="E124" s="736" t="s">
        <v>276</v>
      </c>
      <c r="F124" s="736">
        <v>22</v>
      </c>
      <c r="G124" s="736" t="s">
        <v>64</v>
      </c>
      <c r="H124" s="1237">
        <v>33000</v>
      </c>
      <c r="I124" s="736" t="s">
        <v>61</v>
      </c>
    </row>
    <row r="125" spans="1:9">
      <c r="A125" s="941">
        <v>122</v>
      </c>
      <c r="B125" s="734">
        <v>44440</v>
      </c>
      <c r="C125" s="735" t="s">
        <v>1334</v>
      </c>
      <c r="D125" s="735"/>
      <c r="E125" s="736" t="s">
        <v>276</v>
      </c>
      <c r="F125" s="736">
        <v>1</v>
      </c>
      <c r="G125" s="736" t="s">
        <v>60</v>
      </c>
      <c r="H125" s="1237">
        <v>19700</v>
      </c>
      <c r="I125" s="736" t="s">
        <v>61</v>
      </c>
    </row>
    <row r="126" spans="1:9">
      <c r="A126" s="941">
        <v>123</v>
      </c>
      <c r="B126" s="734">
        <v>44441</v>
      </c>
      <c r="C126" s="735" t="s">
        <v>1311</v>
      </c>
      <c r="D126" s="735"/>
      <c r="E126" s="736" t="s">
        <v>276</v>
      </c>
      <c r="F126" s="736">
        <v>1</v>
      </c>
      <c r="G126" s="736" t="s">
        <v>60</v>
      </c>
      <c r="H126" s="1237">
        <v>28600</v>
      </c>
      <c r="I126" s="736" t="s">
        <v>61</v>
      </c>
    </row>
    <row r="127" spans="1:9">
      <c r="A127" s="941">
        <v>124</v>
      </c>
      <c r="B127" s="734">
        <v>44441</v>
      </c>
      <c r="C127" s="735" t="s">
        <v>1484</v>
      </c>
      <c r="D127" s="735"/>
      <c r="E127" s="736" t="s">
        <v>276</v>
      </c>
      <c r="F127" s="736">
        <v>2</v>
      </c>
      <c r="G127" s="736" t="s">
        <v>65</v>
      </c>
      <c r="H127" s="1237">
        <v>1002600</v>
      </c>
      <c r="I127" s="1244" t="s">
        <v>671</v>
      </c>
    </row>
    <row r="128" spans="1:9">
      <c r="A128" s="941">
        <v>125</v>
      </c>
      <c r="B128" s="734">
        <v>44441</v>
      </c>
      <c r="C128" s="735" t="s">
        <v>1485</v>
      </c>
      <c r="D128" s="735"/>
      <c r="E128" s="736" t="s">
        <v>276</v>
      </c>
      <c r="F128" s="736">
        <v>500</v>
      </c>
      <c r="G128" s="736" t="s">
        <v>64</v>
      </c>
      <c r="H128" s="1237">
        <v>120000</v>
      </c>
      <c r="I128" s="736" t="s">
        <v>45</v>
      </c>
    </row>
    <row r="129" spans="1:9">
      <c r="A129" s="941">
        <v>126</v>
      </c>
      <c r="B129" s="734">
        <v>44441</v>
      </c>
      <c r="C129" s="735" t="s">
        <v>1486</v>
      </c>
      <c r="D129" s="735"/>
      <c r="E129" s="736" t="s">
        <v>276</v>
      </c>
      <c r="F129" s="736">
        <v>200</v>
      </c>
      <c r="G129" s="736" t="s">
        <v>64</v>
      </c>
      <c r="H129" s="1237">
        <v>30000</v>
      </c>
      <c r="I129" s="736" t="s">
        <v>45</v>
      </c>
    </row>
    <row r="130" spans="1:9">
      <c r="A130" s="941">
        <v>127</v>
      </c>
      <c r="B130" s="734">
        <v>44443</v>
      </c>
      <c r="C130" s="735" t="s">
        <v>1487</v>
      </c>
      <c r="D130" s="735"/>
      <c r="E130" s="736" t="s">
        <v>276</v>
      </c>
      <c r="F130" s="736">
        <v>1</v>
      </c>
      <c r="G130" s="736" t="s">
        <v>60</v>
      </c>
      <c r="H130" s="1237">
        <v>83800</v>
      </c>
      <c r="I130" s="736" t="s">
        <v>61</v>
      </c>
    </row>
    <row r="131" spans="1:9">
      <c r="A131" s="941">
        <v>128</v>
      </c>
      <c r="B131" s="734">
        <v>44445</v>
      </c>
      <c r="C131" s="735" t="s">
        <v>1311</v>
      </c>
      <c r="D131" s="735"/>
      <c r="E131" s="736" t="s">
        <v>276</v>
      </c>
      <c r="F131" s="736">
        <v>1</v>
      </c>
      <c r="G131" s="736" t="s">
        <v>60</v>
      </c>
      <c r="H131" s="1237">
        <v>25200</v>
      </c>
      <c r="I131" s="736" t="s">
        <v>61</v>
      </c>
    </row>
    <row r="132" spans="1:9">
      <c r="A132" s="941">
        <v>129</v>
      </c>
      <c r="B132" s="734">
        <v>44446</v>
      </c>
      <c r="C132" s="735" t="s">
        <v>1488</v>
      </c>
      <c r="D132" s="735"/>
      <c r="E132" s="736" t="s">
        <v>276</v>
      </c>
      <c r="F132" s="736">
        <v>1</v>
      </c>
      <c r="G132" s="736" t="s">
        <v>64</v>
      </c>
      <c r="H132" s="1237">
        <v>25000</v>
      </c>
      <c r="I132" s="736" t="s">
        <v>61</v>
      </c>
    </row>
    <row r="133" spans="1:9">
      <c r="A133" s="941">
        <v>130</v>
      </c>
      <c r="B133" s="734">
        <v>44446</v>
      </c>
      <c r="C133" s="735" t="s">
        <v>1489</v>
      </c>
      <c r="D133" s="735"/>
      <c r="E133" s="736" t="s">
        <v>276</v>
      </c>
      <c r="F133" s="736">
        <v>1</v>
      </c>
      <c r="G133" s="736" t="s">
        <v>60</v>
      </c>
      <c r="H133" s="1237">
        <v>6116034</v>
      </c>
      <c r="I133" s="736" t="s">
        <v>71</v>
      </c>
    </row>
    <row r="134" spans="1:9">
      <c r="A134" s="941">
        <v>131</v>
      </c>
      <c r="B134" s="734">
        <v>44447</v>
      </c>
      <c r="C134" s="735" t="s">
        <v>1490</v>
      </c>
      <c r="D134" s="735"/>
      <c r="E134" s="736" t="s">
        <v>276</v>
      </c>
      <c r="F134" s="736">
        <v>100</v>
      </c>
      <c r="G134" s="736" t="s">
        <v>64</v>
      </c>
      <c r="H134" s="1237">
        <v>800000</v>
      </c>
      <c r="I134" s="736" t="s">
        <v>113</v>
      </c>
    </row>
    <row r="135" spans="1:9">
      <c r="A135" s="941">
        <v>132</v>
      </c>
      <c r="B135" s="734">
        <v>44449</v>
      </c>
      <c r="C135" s="735" t="s">
        <v>1491</v>
      </c>
      <c r="D135" s="735"/>
      <c r="E135" s="736" t="s">
        <v>276</v>
      </c>
      <c r="F135" s="736">
        <v>20</v>
      </c>
      <c r="G135" s="736" t="s">
        <v>57</v>
      </c>
      <c r="H135" s="1237">
        <v>760000</v>
      </c>
      <c r="I135" s="736" t="s">
        <v>113</v>
      </c>
    </row>
    <row r="136" spans="1:9">
      <c r="A136" s="941">
        <v>133</v>
      </c>
      <c r="B136" s="734">
        <v>44454</v>
      </c>
      <c r="C136" s="735" t="s">
        <v>1492</v>
      </c>
      <c r="D136" s="735"/>
      <c r="E136" s="736" t="s">
        <v>276</v>
      </c>
      <c r="F136" s="736">
        <v>48</v>
      </c>
      <c r="G136" s="736" t="s">
        <v>64</v>
      </c>
      <c r="H136" s="1237">
        <v>120000</v>
      </c>
      <c r="I136" s="736" t="s">
        <v>71</v>
      </c>
    </row>
    <row r="137" spans="1:9">
      <c r="A137" s="941">
        <v>134</v>
      </c>
      <c r="B137" s="734">
        <v>44454</v>
      </c>
      <c r="C137" s="735" t="s">
        <v>1373</v>
      </c>
      <c r="D137" s="735"/>
      <c r="E137" s="736" t="s">
        <v>276</v>
      </c>
      <c r="F137" s="736">
        <v>5</v>
      </c>
      <c r="G137" s="736" t="s">
        <v>60</v>
      </c>
      <c r="H137" s="1237">
        <v>2335000</v>
      </c>
      <c r="I137" s="736" t="s">
        <v>113</v>
      </c>
    </row>
    <row r="138" spans="1:9">
      <c r="A138" s="941">
        <v>135</v>
      </c>
      <c r="B138" s="734">
        <v>44454</v>
      </c>
      <c r="C138" s="735" t="s">
        <v>1374</v>
      </c>
      <c r="D138" s="735"/>
      <c r="E138" s="736" t="s">
        <v>276</v>
      </c>
      <c r="F138" s="736">
        <v>100</v>
      </c>
      <c r="G138" s="736" t="s">
        <v>67</v>
      </c>
      <c r="H138" s="1237">
        <v>1000000</v>
      </c>
      <c r="I138" s="736" t="s">
        <v>279</v>
      </c>
    </row>
    <row r="139" spans="1:9">
      <c r="A139" s="941">
        <v>136</v>
      </c>
      <c r="B139" s="734">
        <v>44455</v>
      </c>
      <c r="C139" s="735" t="s">
        <v>1375</v>
      </c>
      <c r="D139" s="735"/>
      <c r="E139" s="736" t="s">
        <v>276</v>
      </c>
      <c r="F139" s="736">
        <v>3</v>
      </c>
      <c r="G139" s="736" t="s">
        <v>57</v>
      </c>
      <c r="H139" s="1237">
        <v>39000</v>
      </c>
      <c r="I139" s="736" t="s">
        <v>56</v>
      </c>
    </row>
    <row r="140" spans="1:9">
      <c r="A140" s="941">
        <v>137</v>
      </c>
      <c r="B140" s="734">
        <v>44455</v>
      </c>
      <c r="C140" s="735" t="s">
        <v>1376</v>
      </c>
      <c r="D140" s="735"/>
      <c r="E140" s="736" t="s">
        <v>276</v>
      </c>
      <c r="F140" s="736">
        <v>3</v>
      </c>
      <c r="G140" s="736" t="s">
        <v>65</v>
      </c>
      <c r="H140" s="1237">
        <v>75000</v>
      </c>
      <c r="I140" s="736" t="s">
        <v>58</v>
      </c>
    </row>
    <row r="141" spans="1:9">
      <c r="A141" s="941">
        <v>138</v>
      </c>
      <c r="B141" s="734">
        <v>44455</v>
      </c>
      <c r="C141" s="735" t="s">
        <v>1377</v>
      </c>
      <c r="D141" s="735"/>
      <c r="E141" s="736" t="s">
        <v>276</v>
      </c>
      <c r="F141" s="736">
        <v>10</v>
      </c>
      <c r="G141" s="736" t="s">
        <v>64</v>
      </c>
      <c r="H141" s="1237">
        <v>350000</v>
      </c>
      <c r="I141" s="736" t="s">
        <v>58</v>
      </c>
    </row>
    <row r="142" spans="1:9">
      <c r="A142" s="941">
        <v>139</v>
      </c>
      <c r="B142" s="734">
        <v>44462</v>
      </c>
      <c r="C142" s="735" t="s">
        <v>1319</v>
      </c>
      <c r="D142" s="735"/>
      <c r="E142" s="736" t="s">
        <v>276</v>
      </c>
      <c r="F142" s="736">
        <v>3</v>
      </c>
      <c r="G142" s="736" t="s">
        <v>65</v>
      </c>
      <c r="H142" s="1237">
        <v>15000</v>
      </c>
      <c r="I142" s="736" t="s">
        <v>61</v>
      </c>
    </row>
    <row r="143" spans="1:9">
      <c r="A143" s="941">
        <v>140</v>
      </c>
      <c r="B143" s="734">
        <v>44463</v>
      </c>
      <c r="C143" s="735" t="s">
        <v>1378</v>
      </c>
      <c r="D143" s="735"/>
      <c r="E143" s="736" t="s">
        <v>276</v>
      </c>
      <c r="F143" s="736">
        <v>1</v>
      </c>
      <c r="G143" s="736" t="s">
        <v>60</v>
      </c>
      <c r="H143" s="1237">
        <v>50000</v>
      </c>
      <c r="I143" s="736" t="s">
        <v>58</v>
      </c>
    </row>
    <row r="144" spans="1:9">
      <c r="A144" s="941">
        <v>141</v>
      </c>
      <c r="B144" s="734">
        <v>44466</v>
      </c>
      <c r="C144" s="735" t="s">
        <v>1379</v>
      </c>
      <c r="D144" s="735"/>
      <c r="E144" s="736" t="s">
        <v>276</v>
      </c>
      <c r="F144" s="736">
        <v>1</v>
      </c>
      <c r="G144" s="736" t="s">
        <v>59</v>
      </c>
      <c r="H144" s="1237">
        <v>8000</v>
      </c>
      <c r="I144" s="736" t="s">
        <v>58</v>
      </c>
    </row>
    <row r="145" spans="1:9">
      <c r="A145" s="941">
        <v>142</v>
      </c>
      <c r="B145" s="734">
        <v>44466</v>
      </c>
      <c r="C145" s="735" t="s">
        <v>1380</v>
      </c>
      <c r="D145" s="735"/>
      <c r="E145" s="736" t="s">
        <v>276</v>
      </c>
      <c r="F145" s="736">
        <v>7</v>
      </c>
      <c r="G145" s="736" t="s">
        <v>64</v>
      </c>
      <c r="H145" s="1237">
        <v>35000</v>
      </c>
      <c r="I145" s="736" t="s">
        <v>58</v>
      </c>
    </row>
    <row r="146" spans="1:9">
      <c r="A146" s="941">
        <v>143</v>
      </c>
      <c r="B146" s="734">
        <v>44466</v>
      </c>
      <c r="C146" s="735" t="s">
        <v>1311</v>
      </c>
      <c r="D146" s="735"/>
      <c r="E146" s="736" t="s">
        <v>276</v>
      </c>
      <c r="F146" s="736">
        <v>1</v>
      </c>
      <c r="G146" s="736" t="s">
        <v>60</v>
      </c>
      <c r="H146" s="1237">
        <v>17100</v>
      </c>
      <c r="I146" s="736" t="s">
        <v>61</v>
      </c>
    </row>
    <row r="147" spans="1:9">
      <c r="A147" s="941">
        <v>144</v>
      </c>
      <c r="B147" s="734">
        <v>44467</v>
      </c>
      <c r="C147" s="735" t="s">
        <v>1381</v>
      </c>
      <c r="D147" s="735"/>
      <c r="E147" s="736" t="s">
        <v>276</v>
      </c>
      <c r="F147" s="736">
        <v>1</v>
      </c>
      <c r="G147" s="736" t="s">
        <v>60</v>
      </c>
      <c r="H147" s="1237">
        <v>10000</v>
      </c>
      <c r="I147" s="736" t="s">
        <v>61</v>
      </c>
    </row>
    <row r="148" spans="1:9">
      <c r="A148" s="941">
        <v>145</v>
      </c>
      <c r="B148" s="734">
        <v>44469</v>
      </c>
      <c r="C148" s="735" t="s">
        <v>1382</v>
      </c>
      <c r="D148" s="735"/>
      <c r="E148" s="736" t="s">
        <v>276</v>
      </c>
      <c r="F148" s="736">
        <v>13</v>
      </c>
      <c r="G148" s="736" t="s">
        <v>64</v>
      </c>
      <c r="H148" s="1237">
        <v>26000</v>
      </c>
      <c r="I148" s="736" t="s">
        <v>61</v>
      </c>
    </row>
    <row r="149" spans="1:9">
      <c r="A149" s="941">
        <v>146</v>
      </c>
      <c r="B149" s="734">
        <v>44474</v>
      </c>
      <c r="C149" s="735" t="s">
        <v>1383</v>
      </c>
      <c r="D149" s="735"/>
      <c r="E149" s="736" t="s">
        <v>276</v>
      </c>
      <c r="F149" s="736">
        <v>15</v>
      </c>
      <c r="G149" s="736" t="s">
        <v>64</v>
      </c>
      <c r="H149" s="1237">
        <v>45000</v>
      </c>
      <c r="I149" s="736" t="s">
        <v>58</v>
      </c>
    </row>
    <row r="150" spans="1:9">
      <c r="A150" s="941">
        <v>147</v>
      </c>
      <c r="B150" s="734">
        <v>44474</v>
      </c>
      <c r="C150" s="735" t="s">
        <v>1291</v>
      </c>
      <c r="D150" s="735"/>
      <c r="E150" s="736" t="s">
        <v>276</v>
      </c>
      <c r="F150" s="736">
        <v>1</v>
      </c>
      <c r="G150" s="736" t="s">
        <v>60</v>
      </c>
      <c r="H150" s="1237">
        <v>50000</v>
      </c>
      <c r="I150" s="736" t="s">
        <v>45</v>
      </c>
    </row>
    <row r="151" spans="1:9">
      <c r="A151" s="941">
        <v>148</v>
      </c>
      <c r="B151" s="734">
        <v>44475</v>
      </c>
      <c r="C151" s="735" t="s">
        <v>1384</v>
      </c>
      <c r="D151" s="735"/>
      <c r="E151" s="736" t="s">
        <v>276</v>
      </c>
      <c r="F151" s="736">
        <v>7</v>
      </c>
      <c r="G151" s="736" t="s">
        <v>64</v>
      </c>
      <c r="H151" s="1237">
        <v>30100</v>
      </c>
      <c r="I151" s="736" t="s">
        <v>61</v>
      </c>
    </row>
    <row r="152" spans="1:9">
      <c r="A152" s="941">
        <v>149</v>
      </c>
      <c r="B152" s="734">
        <v>44476</v>
      </c>
      <c r="C152" s="735" t="s">
        <v>1385</v>
      </c>
      <c r="D152" s="735"/>
      <c r="E152" s="736" t="s">
        <v>276</v>
      </c>
      <c r="F152" s="736">
        <v>7</v>
      </c>
      <c r="G152" s="736" t="s">
        <v>64</v>
      </c>
      <c r="H152" s="1237">
        <v>42000</v>
      </c>
      <c r="I152" s="736" t="s">
        <v>58</v>
      </c>
    </row>
    <row r="153" spans="1:9">
      <c r="A153" s="941">
        <v>150</v>
      </c>
      <c r="B153" s="734">
        <v>44476</v>
      </c>
      <c r="C153" s="735" t="s">
        <v>1386</v>
      </c>
      <c r="D153" s="735"/>
      <c r="E153" s="736" t="s">
        <v>276</v>
      </c>
      <c r="F153" s="736">
        <v>1</v>
      </c>
      <c r="G153" s="736" t="s">
        <v>60</v>
      </c>
      <c r="H153" s="1237">
        <v>10000</v>
      </c>
      <c r="I153" s="736" t="s">
        <v>58</v>
      </c>
    </row>
    <row r="154" spans="1:9">
      <c r="A154" s="941">
        <v>151</v>
      </c>
      <c r="B154" s="734">
        <v>44477</v>
      </c>
      <c r="C154" s="735" t="s">
        <v>1334</v>
      </c>
      <c r="D154" s="735"/>
      <c r="E154" s="736" t="s">
        <v>276</v>
      </c>
      <c r="F154" s="736">
        <v>1</v>
      </c>
      <c r="G154" s="736" t="s">
        <v>60</v>
      </c>
      <c r="H154" s="1237">
        <v>26200</v>
      </c>
      <c r="I154" s="736" t="s">
        <v>61</v>
      </c>
    </row>
    <row r="155" spans="1:9">
      <c r="A155" s="941">
        <v>152</v>
      </c>
      <c r="B155" s="734">
        <v>44487</v>
      </c>
      <c r="C155" s="735" t="s">
        <v>1387</v>
      </c>
      <c r="D155" s="735"/>
      <c r="E155" s="736" t="s">
        <v>276</v>
      </c>
      <c r="F155" s="736">
        <v>34</v>
      </c>
      <c r="G155" s="736" t="s">
        <v>65</v>
      </c>
      <c r="H155" s="1237">
        <v>1700000</v>
      </c>
      <c r="I155" s="736" t="s">
        <v>113</v>
      </c>
    </row>
    <row r="156" spans="1:9">
      <c r="A156" s="941">
        <v>153</v>
      </c>
      <c r="B156" s="734">
        <v>44490</v>
      </c>
      <c r="C156" s="735" t="s">
        <v>1388</v>
      </c>
      <c r="D156" s="735"/>
      <c r="E156" s="736" t="s">
        <v>276</v>
      </c>
      <c r="F156" s="736">
        <v>15</v>
      </c>
      <c r="G156" s="736" t="s">
        <v>64</v>
      </c>
      <c r="H156" s="1237">
        <v>22500</v>
      </c>
      <c r="I156" s="736" t="s">
        <v>61</v>
      </c>
    </row>
    <row r="157" spans="1:9">
      <c r="A157" s="941">
        <v>154</v>
      </c>
      <c r="B157" s="734">
        <v>44491</v>
      </c>
      <c r="C157" s="735" t="s">
        <v>1378</v>
      </c>
      <c r="D157" s="735"/>
      <c r="E157" s="736" t="s">
        <v>276</v>
      </c>
      <c r="F157" s="736">
        <v>1</v>
      </c>
      <c r="G157" s="736" t="s">
        <v>60</v>
      </c>
      <c r="H157" s="1237">
        <v>61000</v>
      </c>
      <c r="I157" s="736" t="s">
        <v>58</v>
      </c>
    </row>
    <row r="158" spans="1:9">
      <c r="A158" s="941">
        <v>155</v>
      </c>
      <c r="B158" s="734">
        <v>44493</v>
      </c>
      <c r="C158" s="735" t="s">
        <v>1389</v>
      </c>
      <c r="D158" s="735" t="s">
        <v>1493</v>
      </c>
      <c r="E158" s="736" t="s">
        <v>656</v>
      </c>
      <c r="F158" s="736">
        <v>1</v>
      </c>
      <c r="G158" s="736" t="s">
        <v>64</v>
      </c>
      <c r="H158" s="1237">
        <v>400000</v>
      </c>
      <c r="I158" s="1244" t="s">
        <v>874</v>
      </c>
    </row>
    <row r="159" spans="1:9">
      <c r="A159" s="941">
        <v>156</v>
      </c>
      <c r="B159" s="734">
        <v>44494</v>
      </c>
      <c r="C159" s="735" t="s">
        <v>1334</v>
      </c>
      <c r="D159" s="735"/>
      <c r="E159" s="736" t="s">
        <v>276</v>
      </c>
      <c r="F159" s="736">
        <v>1</v>
      </c>
      <c r="G159" s="736" t="s">
        <v>60</v>
      </c>
      <c r="H159" s="1237">
        <v>27200</v>
      </c>
      <c r="I159" s="736" t="s">
        <v>61</v>
      </c>
    </row>
    <row r="160" spans="1:9">
      <c r="A160" s="941">
        <v>157</v>
      </c>
      <c r="B160" s="734">
        <v>44495</v>
      </c>
      <c r="C160" s="735" t="s">
        <v>1390</v>
      </c>
      <c r="D160" s="735"/>
      <c r="E160" s="736" t="s">
        <v>276</v>
      </c>
      <c r="F160" s="736">
        <v>1</v>
      </c>
      <c r="G160" s="736" t="s">
        <v>65</v>
      </c>
      <c r="H160" s="1237">
        <v>10000</v>
      </c>
      <c r="I160" s="736" t="s">
        <v>61</v>
      </c>
    </row>
    <row r="161" spans="1:9">
      <c r="A161" s="941">
        <v>158</v>
      </c>
      <c r="B161" s="734">
        <v>44495</v>
      </c>
      <c r="C161" s="735" t="s">
        <v>1391</v>
      </c>
      <c r="D161" s="735"/>
      <c r="E161" s="736" t="s">
        <v>276</v>
      </c>
      <c r="F161" s="736">
        <v>2</v>
      </c>
      <c r="G161" s="736" t="s">
        <v>65</v>
      </c>
      <c r="H161" s="1237">
        <v>20000</v>
      </c>
      <c r="I161" s="736" t="s">
        <v>113</v>
      </c>
    </row>
    <row r="162" spans="1:9">
      <c r="A162" s="941">
        <v>159</v>
      </c>
      <c r="B162" s="734">
        <v>44495</v>
      </c>
      <c r="C162" s="735" t="s">
        <v>1392</v>
      </c>
      <c r="D162" s="735"/>
      <c r="E162" s="736" t="s">
        <v>276</v>
      </c>
      <c r="F162" s="736">
        <v>10</v>
      </c>
      <c r="G162" s="736" t="s">
        <v>65</v>
      </c>
      <c r="H162" s="1237">
        <v>1800000</v>
      </c>
      <c r="I162" s="736" t="s">
        <v>113</v>
      </c>
    </row>
    <row r="163" spans="1:9">
      <c r="A163" s="941">
        <v>160</v>
      </c>
      <c r="B163" s="734">
        <v>44496</v>
      </c>
      <c r="C163" s="735" t="s">
        <v>1393</v>
      </c>
      <c r="D163" s="735"/>
      <c r="E163" s="736" t="s">
        <v>276</v>
      </c>
      <c r="F163" s="736">
        <v>4</v>
      </c>
      <c r="G163" s="736" t="s">
        <v>59</v>
      </c>
      <c r="H163" s="1237">
        <v>32000</v>
      </c>
      <c r="I163" s="736" t="s">
        <v>58</v>
      </c>
    </row>
    <row r="164" spans="1:9">
      <c r="A164" s="941">
        <v>161</v>
      </c>
      <c r="B164" s="734">
        <v>44496</v>
      </c>
      <c r="C164" s="735" t="s">
        <v>1394</v>
      </c>
      <c r="D164" s="735"/>
      <c r="E164" s="736" t="s">
        <v>276</v>
      </c>
      <c r="F164" s="736">
        <v>2</v>
      </c>
      <c r="G164" s="736" t="s">
        <v>1344</v>
      </c>
      <c r="H164" s="1237">
        <v>36400</v>
      </c>
      <c r="I164" s="736" t="s">
        <v>58</v>
      </c>
    </row>
    <row r="165" spans="1:9">
      <c r="A165" s="941">
        <v>162</v>
      </c>
      <c r="B165" s="734">
        <v>44496</v>
      </c>
      <c r="C165" s="735" t="s">
        <v>1395</v>
      </c>
      <c r="D165" s="735"/>
      <c r="E165" s="736" t="s">
        <v>276</v>
      </c>
      <c r="F165" s="736">
        <v>4</v>
      </c>
      <c r="G165" s="736" t="s">
        <v>59</v>
      </c>
      <c r="H165" s="1237">
        <v>22000</v>
      </c>
      <c r="I165" s="736" t="s">
        <v>58</v>
      </c>
    </row>
    <row r="166" spans="1:9">
      <c r="A166" s="941">
        <v>163</v>
      </c>
      <c r="B166" s="734">
        <v>44496</v>
      </c>
      <c r="C166" s="735" t="s">
        <v>1396</v>
      </c>
      <c r="D166" s="735"/>
      <c r="E166" s="736" t="s">
        <v>276</v>
      </c>
      <c r="F166" s="736">
        <v>4</v>
      </c>
      <c r="G166" s="736" t="s">
        <v>1344</v>
      </c>
      <c r="H166" s="1237">
        <v>32000</v>
      </c>
      <c r="I166" s="736" t="s">
        <v>58</v>
      </c>
    </row>
    <row r="167" spans="1:9">
      <c r="A167" s="941">
        <v>164</v>
      </c>
      <c r="B167" s="734">
        <v>44496</v>
      </c>
      <c r="C167" s="735" t="s">
        <v>1397</v>
      </c>
      <c r="D167" s="735"/>
      <c r="E167" s="736" t="s">
        <v>276</v>
      </c>
      <c r="F167" s="736">
        <v>1</v>
      </c>
      <c r="G167" s="736" t="s">
        <v>1344</v>
      </c>
      <c r="H167" s="1237">
        <v>3500</v>
      </c>
      <c r="I167" s="736" t="s">
        <v>58</v>
      </c>
    </row>
    <row r="168" spans="1:9">
      <c r="A168" s="941">
        <v>165</v>
      </c>
      <c r="B168" s="734">
        <v>44496</v>
      </c>
      <c r="C168" s="735" t="s">
        <v>1398</v>
      </c>
      <c r="D168" s="735"/>
      <c r="E168" s="736" t="s">
        <v>276</v>
      </c>
      <c r="F168" s="736">
        <v>10</v>
      </c>
      <c r="G168" s="736" t="s">
        <v>59</v>
      </c>
      <c r="H168" s="1237">
        <v>70000</v>
      </c>
      <c r="I168" s="736" t="s">
        <v>58</v>
      </c>
    </row>
    <row r="169" spans="1:9">
      <c r="A169" s="941">
        <v>166</v>
      </c>
      <c r="B169" s="734">
        <v>44498</v>
      </c>
      <c r="C169" s="735" t="s">
        <v>1399</v>
      </c>
      <c r="D169" s="735"/>
      <c r="E169" s="736" t="s">
        <v>276</v>
      </c>
      <c r="F169" s="736">
        <v>60</v>
      </c>
      <c r="G169" s="736" t="s">
        <v>64</v>
      </c>
      <c r="H169" s="1237">
        <v>300000</v>
      </c>
      <c r="I169" s="736" t="s">
        <v>45</v>
      </c>
    </row>
    <row r="170" spans="1:9">
      <c r="A170" s="941">
        <v>167</v>
      </c>
      <c r="B170" s="734">
        <v>44498</v>
      </c>
      <c r="C170" s="735" t="s">
        <v>1334</v>
      </c>
      <c r="D170" s="735"/>
      <c r="E170" s="736" t="s">
        <v>276</v>
      </c>
      <c r="F170" s="736">
        <v>1</v>
      </c>
      <c r="G170" s="736" t="s">
        <v>60</v>
      </c>
      <c r="H170" s="1237">
        <v>30600</v>
      </c>
      <c r="I170" s="736" t="s">
        <v>61</v>
      </c>
    </row>
    <row r="171" spans="1:9">
      <c r="A171" s="941">
        <v>168</v>
      </c>
      <c r="B171" s="734">
        <v>44499</v>
      </c>
      <c r="C171" s="735" t="s">
        <v>1390</v>
      </c>
      <c r="D171" s="735"/>
      <c r="E171" s="736" t="s">
        <v>276</v>
      </c>
      <c r="F171" s="736">
        <v>1</v>
      </c>
      <c r="G171" s="736" t="s">
        <v>65</v>
      </c>
      <c r="H171" s="1237">
        <v>16000</v>
      </c>
      <c r="I171" s="736" t="s">
        <v>61</v>
      </c>
    </row>
    <row r="172" spans="1:9">
      <c r="A172" s="941">
        <v>169</v>
      </c>
      <c r="B172" s="734">
        <v>44501</v>
      </c>
      <c r="C172" s="735" t="s">
        <v>1334</v>
      </c>
      <c r="D172" s="735"/>
      <c r="E172" s="736" t="s">
        <v>276</v>
      </c>
      <c r="F172" s="736">
        <v>1</v>
      </c>
      <c r="G172" s="736" t="s">
        <v>60</v>
      </c>
      <c r="H172" s="1237">
        <v>26000</v>
      </c>
      <c r="I172" s="736" t="s">
        <v>61</v>
      </c>
    </row>
    <row r="173" spans="1:9">
      <c r="A173" s="941">
        <v>170</v>
      </c>
      <c r="B173" s="734">
        <v>44501</v>
      </c>
      <c r="C173" s="735" t="s">
        <v>1291</v>
      </c>
      <c r="D173" s="735"/>
      <c r="E173" s="736" t="s">
        <v>276</v>
      </c>
      <c r="F173" s="736">
        <v>1</v>
      </c>
      <c r="G173" s="736" t="s">
        <v>60</v>
      </c>
      <c r="H173" s="1237">
        <v>50000</v>
      </c>
      <c r="I173" s="736" t="s">
        <v>45</v>
      </c>
    </row>
    <row r="174" spans="1:9">
      <c r="A174" s="941">
        <v>171</v>
      </c>
      <c r="B174" s="734">
        <v>44501</v>
      </c>
      <c r="C174" s="735" t="s">
        <v>1400</v>
      </c>
      <c r="D174" s="735"/>
      <c r="E174" s="736" t="s">
        <v>276</v>
      </c>
      <c r="F174" s="736">
        <v>34</v>
      </c>
      <c r="G174" s="736" t="s">
        <v>64</v>
      </c>
      <c r="H174" s="1237">
        <v>1700000</v>
      </c>
      <c r="I174" s="736" t="s">
        <v>113</v>
      </c>
    </row>
    <row r="175" spans="1:9">
      <c r="A175" s="941">
        <v>172</v>
      </c>
      <c r="B175" s="734">
        <v>44502</v>
      </c>
      <c r="C175" s="735" t="s">
        <v>1390</v>
      </c>
      <c r="D175" s="735"/>
      <c r="E175" s="736" t="s">
        <v>276</v>
      </c>
      <c r="F175" s="736">
        <v>1</v>
      </c>
      <c r="G175" s="736" t="s">
        <v>65</v>
      </c>
      <c r="H175" s="1237">
        <v>16000</v>
      </c>
      <c r="I175" s="736" t="s">
        <v>61</v>
      </c>
    </row>
    <row r="176" spans="1:9">
      <c r="A176" s="941">
        <v>173</v>
      </c>
      <c r="B176" s="734">
        <v>44503</v>
      </c>
      <c r="C176" s="735" t="s">
        <v>1401</v>
      </c>
      <c r="D176" s="735"/>
      <c r="E176" s="736" t="s">
        <v>276</v>
      </c>
      <c r="F176" s="736">
        <v>4</v>
      </c>
      <c r="G176" s="736" t="s">
        <v>64</v>
      </c>
      <c r="H176" s="1237">
        <v>8000</v>
      </c>
      <c r="I176" s="736" t="s">
        <v>58</v>
      </c>
    </row>
    <row r="177" spans="1:9">
      <c r="A177" s="941">
        <v>174</v>
      </c>
      <c r="B177" s="734">
        <v>44503</v>
      </c>
      <c r="C177" s="735" t="s">
        <v>1393</v>
      </c>
      <c r="D177" s="735"/>
      <c r="E177" s="736" t="s">
        <v>276</v>
      </c>
      <c r="F177" s="736">
        <v>4</v>
      </c>
      <c r="G177" s="736" t="s">
        <v>59</v>
      </c>
      <c r="H177" s="1237">
        <v>32000</v>
      </c>
      <c r="I177" s="736" t="s">
        <v>58</v>
      </c>
    </row>
    <row r="178" spans="1:9">
      <c r="A178" s="941">
        <v>175</v>
      </c>
      <c r="B178" s="734">
        <v>44503</v>
      </c>
      <c r="C178" s="735" t="s">
        <v>1397</v>
      </c>
      <c r="D178" s="735"/>
      <c r="E178" s="736" t="s">
        <v>276</v>
      </c>
      <c r="F178" s="736">
        <v>7</v>
      </c>
      <c r="G178" s="736" t="s">
        <v>1344</v>
      </c>
      <c r="H178" s="1237">
        <v>17500</v>
      </c>
      <c r="I178" s="736" t="s">
        <v>58</v>
      </c>
    </row>
    <row r="179" spans="1:9">
      <c r="A179" s="941">
        <v>176</v>
      </c>
      <c r="B179" s="734">
        <v>44503</v>
      </c>
      <c r="C179" s="735" t="s">
        <v>1394</v>
      </c>
      <c r="D179" s="735"/>
      <c r="E179" s="736" t="s">
        <v>276</v>
      </c>
      <c r="F179" s="736">
        <v>2</v>
      </c>
      <c r="G179" s="736" t="s">
        <v>1344</v>
      </c>
      <c r="H179" s="1237">
        <v>36400</v>
      </c>
      <c r="I179" s="736" t="s">
        <v>58</v>
      </c>
    </row>
    <row r="180" spans="1:9">
      <c r="A180" s="941">
        <v>177</v>
      </c>
      <c r="B180" s="734">
        <v>44503</v>
      </c>
      <c r="C180" s="735" t="s">
        <v>1402</v>
      </c>
      <c r="D180" s="735"/>
      <c r="E180" s="736" t="s">
        <v>276</v>
      </c>
      <c r="F180" s="736">
        <v>2</v>
      </c>
      <c r="G180" s="736" t="s">
        <v>59</v>
      </c>
      <c r="H180" s="1237">
        <v>50000</v>
      </c>
      <c r="I180" s="736" t="s">
        <v>58</v>
      </c>
    </row>
    <row r="181" spans="1:9">
      <c r="A181" s="941">
        <v>178</v>
      </c>
      <c r="B181" s="734">
        <v>44503</v>
      </c>
      <c r="C181" s="735" t="s">
        <v>1403</v>
      </c>
      <c r="D181" s="735"/>
      <c r="E181" s="736" t="s">
        <v>276</v>
      </c>
      <c r="F181" s="736">
        <v>2</v>
      </c>
      <c r="G181" s="736" t="s">
        <v>59</v>
      </c>
      <c r="H181" s="1237">
        <v>30000</v>
      </c>
      <c r="I181" s="736" t="s">
        <v>58</v>
      </c>
    </row>
    <row r="182" spans="1:9">
      <c r="A182" s="941">
        <v>179</v>
      </c>
      <c r="B182" s="734">
        <v>44509</v>
      </c>
      <c r="C182" s="735" t="s">
        <v>1403</v>
      </c>
      <c r="D182" s="735"/>
      <c r="E182" s="736" t="s">
        <v>276</v>
      </c>
      <c r="F182" s="736">
        <v>3</v>
      </c>
      <c r="G182" s="736" t="s">
        <v>59</v>
      </c>
      <c r="H182" s="1237">
        <v>45000</v>
      </c>
      <c r="I182" s="736" t="s">
        <v>58</v>
      </c>
    </row>
    <row r="183" spans="1:9">
      <c r="A183" s="941">
        <v>180</v>
      </c>
      <c r="B183" s="734">
        <v>44509</v>
      </c>
      <c r="C183" s="735" t="s">
        <v>1402</v>
      </c>
      <c r="D183" s="735"/>
      <c r="E183" s="736" t="s">
        <v>276</v>
      </c>
      <c r="F183" s="736">
        <v>2</v>
      </c>
      <c r="G183" s="736" t="s">
        <v>59</v>
      </c>
      <c r="H183" s="1237">
        <v>40000</v>
      </c>
      <c r="I183" s="736" t="s">
        <v>58</v>
      </c>
    </row>
    <row r="184" spans="1:9">
      <c r="A184" s="941">
        <v>181</v>
      </c>
      <c r="B184" s="734">
        <v>44509</v>
      </c>
      <c r="C184" s="735" t="s">
        <v>1394</v>
      </c>
      <c r="D184" s="735"/>
      <c r="E184" s="736" t="s">
        <v>276</v>
      </c>
      <c r="F184" s="736">
        <v>1</v>
      </c>
      <c r="G184" s="736" t="s">
        <v>59</v>
      </c>
      <c r="H184" s="1237">
        <v>11000</v>
      </c>
      <c r="I184" s="736" t="s">
        <v>58</v>
      </c>
    </row>
    <row r="185" spans="1:9">
      <c r="A185" s="941">
        <v>182</v>
      </c>
      <c r="B185" s="734">
        <v>44509</v>
      </c>
      <c r="C185" s="735" t="s">
        <v>1404</v>
      </c>
      <c r="D185" s="735"/>
      <c r="E185" s="736" t="s">
        <v>276</v>
      </c>
      <c r="F185" s="736">
        <v>8</v>
      </c>
      <c r="G185" s="736" t="s">
        <v>59</v>
      </c>
      <c r="H185" s="1237">
        <v>60000</v>
      </c>
      <c r="I185" s="736" t="s">
        <v>58</v>
      </c>
    </row>
    <row r="186" spans="1:9">
      <c r="A186" s="941">
        <v>183</v>
      </c>
      <c r="B186" s="734">
        <v>44509</v>
      </c>
      <c r="C186" s="735" t="s">
        <v>1405</v>
      </c>
      <c r="D186" s="735"/>
      <c r="E186" s="736" t="s">
        <v>276</v>
      </c>
      <c r="F186" s="736">
        <v>10</v>
      </c>
      <c r="G186" s="736" t="s">
        <v>59</v>
      </c>
      <c r="H186" s="1237">
        <v>40000</v>
      </c>
      <c r="I186" s="736" t="s">
        <v>58</v>
      </c>
    </row>
    <row r="187" spans="1:9">
      <c r="A187" s="941">
        <v>184</v>
      </c>
      <c r="B187" s="734">
        <v>44511</v>
      </c>
      <c r="C187" s="735" t="s">
        <v>1406</v>
      </c>
      <c r="D187" s="735"/>
      <c r="E187" s="736" t="s">
        <v>276</v>
      </c>
      <c r="F187" s="736">
        <v>1</v>
      </c>
      <c r="G187" s="736" t="s">
        <v>65</v>
      </c>
      <c r="H187" s="1237">
        <v>33900</v>
      </c>
      <c r="I187" s="736" t="s">
        <v>58</v>
      </c>
    </row>
    <row r="188" spans="1:9">
      <c r="A188" s="941">
        <v>185</v>
      </c>
      <c r="B188" s="1239">
        <v>44512</v>
      </c>
      <c r="C188" s="1240" t="s">
        <v>1407</v>
      </c>
      <c r="D188" s="1240"/>
      <c r="E188" s="941" t="s">
        <v>276</v>
      </c>
      <c r="F188" s="1245">
        <v>120</v>
      </c>
      <c r="G188" s="941" t="s">
        <v>64</v>
      </c>
      <c r="H188" s="1246">
        <v>7240800</v>
      </c>
      <c r="I188" s="941" t="s">
        <v>113</v>
      </c>
    </row>
    <row r="189" spans="1:9">
      <c r="A189" s="941">
        <v>186</v>
      </c>
      <c r="B189" s="1247">
        <v>44516</v>
      </c>
      <c r="C189" s="735" t="s">
        <v>1408</v>
      </c>
      <c r="D189" s="736"/>
      <c r="E189" s="736" t="s">
        <v>276</v>
      </c>
      <c r="F189" s="736">
        <v>4</v>
      </c>
      <c r="G189" s="736" t="s">
        <v>57</v>
      </c>
      <c r="H189" s="1248">
        <v>300000</v>
      </c>
      <c r="I189" s="736" t="s">
        <v>56</v>
      </c>
    </row>
    <row r="190" spans="1:9">
      <c r="A190" s="941">
        <v>187</v>
      </c>
      <c r="B190" s="1247">
        <v>44516</v>
      </c>
      <c r="C190" s="735" t="s">
        <v>1409</v>
      </c>
      <c r="D190" s="736"/>
      <c r="E190" s="736" t="s">
        <v>276</v>
      </c>
      <c r="F190" s="736">
        <v>4</v>
      </c>
      <c r="G190" s="736" t="s">
        <v>65</v>
      </c>
      <c r="H190" s="1248">
        <v>280000</v>
      </c>
      <c r="I190" s="736" t="s">
        <v>58</v>
      </c>
    </row>
    <row r="191" spans="1:9">
      <c r="A191" s="941">
        <v>188</v>
      </c>
      <c r="B191" s="1247">
        <v>44516</v>
      </c>
      <c r="C191" s="735" t="s">
        <v>1411</v>
      </c>
      <c r="D191" s="736"/>
      <c r="E191" s="736" t="s">
        <v>276</v>
      </c>
      <c r="F191" s="736">
        <v>2</v>
      </c>
      <c r="G191" s="736" t="s">
        <v>65</v>
      </c>
      <c r="H191" s="1248">
        <v>67800</v>
      </c>
      <c r="I191" s="736" t="s">
        <v>58</v>
      </c>
    </row>
    <row r="192" spans="1:9">
      <c r="A192" s="941">
        <v>189</v>
      </c>
      <c r="B192" s="1247">
        <v>44516</v>
      </c>
      <c r="C192" s="735" t="s">
        <v>1412</v>
      </c>
      <c r="D192" s="736"/>
      <c r="E192" s="736" t="s">
        <v>276</v>
      </c>
      <c r="F192" s="736">
        <v>2</v>
      </c>
      <c r="G192" s="736" t="s">
        <v>62</v>
      </c>
      <c r="H192" s="1248">
        <v>40000</v>
      </c>
      <c r="I192" s="736" t="s">
        <v>61</v>
      </c>
    </row>
    <row r="193" spans="1:9">
      <c r="A193" s="941">
        <v>190</v>
      </c>
      <c r="B193" s="1247">
        <v>44516</v>
      </c>
      <c r="C193" s="735" t="s">
        <v>1413</v>
      </c>
      <c r="D193" s="736"/>
      <c r="E193" s="736" t="s">
        <v>276</v>
      </c>
      <c r="F193" s="736">
        <v>1</v>
      </c>
      <c r="G193" s="736" t="s">
        <v>65</v>
      </c>
      <c r="H193" s="1248">
        <v>21900</v>
      </c>
      <c r="I193" s="736" t="s">
        <v>61</v>
      </c>
    </row>
    <row r="194" spans="1:9">
      <c r="A194" s="941">
        <v>191</v>
      </c>
      <c r="B194" s="1247">
        <v>44517</v>
      </c>
      <c r="C194" s="735" t="s">
        <v>1334</v>
      </c>
      <c r="D194" s="736"/>
      <c r="E194" s="736" t="s">
        <v>276</v>
      </c>
      <c r="F194" s="736">
        <v>1</v>
      </c>
      <c r="G194" s="736" t="s">
        <v>60</v>
      </c>
      <c r="H194" s="1248">
        <v>30800</v>
      </c>
      <c r="I194" s="736" t="s">
        <v>61</v>
      </c>
    </row>
    <row r="195" spans="1:9">
      <c r="A195" s="941">
        <v>192</v>
      </c>
      <c r="B195" s="1247">
        <v>44517</v>
      </c>
      <c r="C195" s="735" t="s">
        <v>1414</v>
      </c>
      <c r="D195" s="736"/>
      <c r="E195" s="736" t="s">
        <v>276</v>
      </c>
      <c r="F195" s="736">
        <v>3</v>
      </c>
      <c r="G195" s="736" t="s">
        <v>62</v>
      </c>
      <c r="H195" s="1248">
        <v>84000</v>
      </c>
      <c r="I195" s="736" t="s">
        <v>58</v>
      </c>
    </row>
    <row r="196" spans="1:9">
      <c r="A196" s="941">
        <v>193</v>
      </c>
      <c r="B196" s="1247">
        <v>44517</v>
      </c>
      <c r="C196" s="735" t="s">
        <v>1402</v>
      </c>
      <c r="D196" s="736"/>
      <c r="E196" s="736" t="s">
        <v>276</v>
      </c>
      <c r="F196" s="736">
        <v>2</v>
      </c>
      <c r="G196" s="736" t="s">
        <v>59</v>
      </c>
      <c r="H196" s="1248">
        <v>40000</v>
      </c>
      <c r="I196" s="736" t="s">
        <v>58</v>
      </c>
    </row>
    <row r="197" spans="1:9">
      <c r="A197" s="941">
        <v>194</v>
      </c>
      <c r="B197" s="1247">
        <v>44517</v>
      </c>
      <c r="C197" s="735" t="s">
        <v>1415</v>
      </c>
      <c r="D197" s="736"/>
      <c r="E197" s="736" t="s">
        <v>276</v>
      </c>
      <c r="F197" s="736">
        <v>9</v>
      </c>
      <c r="G197" s="736" t="s">
        <v>64</v>
      </c>
      <c r="H197" s="1248">
        <v>13500</v>
      </c>
      <c r="I197" s="736" t="s">
        <v>58</v>
      </c>
    </row>
    <row r="198" spans="1:9">
      <c r="A198" s="941">
        <v>195</v>
      </c>
      <c r="B198" s="1247">
        <v>44517</v>
      </c>
      <c r="C198" s="735" t="s">
        <v>1416</v>
      </c>
      <c r="D198" s="736"/>
      <c r="E198" s="736" t="s">
        <v>276</v>
      </c>
      <c r="F198" s="736">
        <v>2</v>
      </c>
      <c r="G198" s="736" t="s">
        <v>1344</v>
      </c>
      <c r="H198" s="1248">
        <v>8000</v>
      </c>
      <c r="I198" s="736" t="s">
        <v>58</v>
      </c>
    </row>
    <row r="199" spans="1:9">
      <c r="A199" s="941">
        <v>196</v>
      </c>
      <c r="B199" s="1247">
        <v>44517</v>
      </c>
      <c r="C199" s="735" t="s">
        <v>1405</v>
      </c>
      <c r="D199" s="736"/>
      <c r="E199" s="736" t="s">
        <v>276</v>
      </c>
      <c r="F199" s="736">
        <v>6</v>
      </c>
      <c r="G199" s="736" t="s">
        <v>64</v>
      </c>
      <c r="H199" s="1248">
        <v>12000</v>
      </c>
      <c r="I199" s="736" t="s">
        <v>58</v>
      </c>
    </row>
    <row r="200" spans="1:9">
      <c r="A200" s="941">
        <v>197</v>
      </c>
      <c r="B200" s="1247">
        <v>44517</v>
      </c>
      <c r="C200" s="735" t="s">
        <v>1379</v>
      </c>
      <c r="D200" s="736"/>
      <c r="E200" s="736" t="s">
        <v>276</v>
      </c>
      <c r="F200" s="736">
        <v>3</v>
      </c>
      <c r="G200" s="736" t="s">
        <v>59</v>
      </c>
      <c r="H200" s="1248">
        <v>18000</v>
      </c>
      <c r="I200" s="736" t="s">
        <v>58</v>
      </c>
    </row>
    <row r="201" spans="1:9">
      <c r="A201" s="941">
        <v>198</v>
      </c>
      <c r="B201" s="1247">
        <v>44517</v>
      </c>
      <c r="C201" s="735" t="s">
        <v>1397</v>
      </c>
      <c r="D201" s="736"/>
      <c r="E201" s="736" t="s">
        <v>276</v>
      </c>
      <c r="F201" s="736">
        <v>1</v>
      </c>
      <c r="G201" s="736" t="s">
        <v>1344</v>
      </c>
      <c r="H201" s="1248">
        <v>2500</v>
      </c>
      <c r="I201" s="736" t="s">
        <v>58</v>
      </c>
    </row>
    <row r="202" spans="1:9">
      <c r="A202" s="941">
        <v>199</v>
      </c>
      <c r="B202" s="1247">
        <v>44517</v>
      </c>
      <c r="C202" s="735" t="s">
        <v>1401</v>
      </c>
      <c r="D202" s="736"/>
      <c r="E202" s="736" t="s">
        <v>276</v>
      </c>
      <c r="F202" s="736">
        <v>8</v>
      </c>
      <c r="G202" s="736" t="s">
        <v>64</v>
      </c>
      <c r="H202" s="1248">
        <v>16000</v>
      </c>
      <c r="I202" s="736" t="s">
        <v>58</v>
      </c>
    </row>
    <row r="203" spans="1:9">
      <c r="A203" s="941">
        <v>200</v>
      </c>
      <c r="B203" s="1247">
        <v>44517</v>
      </c>
      <c r="C203" s="735" t="s">
        <v>1417</v>
      </c>
      <c r="D203" s="736"/>
      <c r="E203" s="736" t="s">
        <v>276</v>
      </c>
      <c r="F203" s="736">
        <v>2</v>
      </c>
      <c r="G203" s="736" t="s">
        <v>59</v>
      </c>
      <c r="H203" s="1248">
        <v>15900</v>
      </c>
      <c r="I203" s="736" t="s">
        <v>58</v>
      </c>
    </row>
    <row r="204" spans="1:9">
      <c r="A204" s="941">
        <v>201</v>
      </c>
      <c r="B204" s="1247">
        <v>44517</v>
      </c>
      <c r="C204" s="735" t="s">
        <v>1418</v>
      </c>
      <c r="D204" s="736" t="s">
        <v>1494</v>
      </c>
      <c r="E204" s="736" t="s">
        <v>656</v>
      </c>
      <c r="F204" s="736">
        <v>1</v>
      </c>
      <c r="G204" s="736" t="s">
        <v>65</v>
      </c>
      <c r="H204" s="1248">
        <v>75000</v>
      </c>
      <c r="I204" s="736" t="s">
        <v>58</v>
      </c>
    </row>
    <row r="205" spans="1:9">
      <c r="A205" s="941">
        <v>202</v>
      </c>
      <c r="B205" s="1247">
        <v>44519</v>
      </c>
      <c r="C205" s="735" t="s">
        <v>1419</v>
      </c>
      <c r="D205" s="736"/>
      <c r="E205" s="736" t="s">
        <v>276</v>
      </c>
      <c r="F205" s="736">
        <v>160</v>
      </c>
      <c r="G205" s="736" t="s">
        <v>64</v>
      </c>
      <c r="H205" s="1248">
        <v>4000000</v>
      </c>
      <c r="I205" s="736" t="s">
        <v>58</v>
      </c>
    </row>
    <row r="206" spans="1:9">
      <c r="A206" s="941">
        <v>203</v>
      </c>
      <c r="B206" s="1247">
        <v>44520</v>
      </c>
      <c r="C206" s="735" t="s">
        <v>1373</v>
      </c>
      <c r="D206" s="736"/>
      <c r="E206" s="736" t="s">
        <v>276</v>
      </c>
      <c r="F206" s="736">
        <v>5</v>
      </c>
      <c r="G206" s="736" t="s">
        <v>60</v>
      </c>
      <c r="H206" s="1248">
        <v>2005000</v>
      </c>
      <c r="I206" s="736" t="s">
        <v>113</v>
      </c>
    </row>
    <row r="207" spans="1:9">
      <c r="A207" s="941">
        <v>204</v>
      </c>
      <c r="B207" s="1247">
        <v>44523</v>
      </c>
      <c r="C207" s="735" t="s">
        <v>1420</v>
      </c>
      <c r="D207" s="736"/>
      <c r="E207" s="736" t="s">
        <v>276</v>
      </c>
      <c r="F207" s="736">
        <v>2</v>
      </c>
      <c r="G207" s="736" t="s">
        <v>65</v>
      </c>
      <c r="H207" s="1248">
        <v>27000</v>
      </c>
      <c r="I207" s="736" t="s">
        <v>61</v>
      </c>
    </row>
    <row r="208" spans="1:9">
      <c r="A208" s="941">
        <v>205</v>
      </c>
      <c r="B208" s="1247">
        <v>44523</v>
      </c>
      <c r="C208" s="735" t="s">
        <v>1421</v>
      </c>
      <c r="D208" s="736"/>
      <c r="E208" s="736" t="s">
        <v>276</v>
      </c>
      <c r="F208" s="736">
        <v>1</v>
      </c>
      <c r="G208" s="736" t="s">
        <v>1422</v>
      </c>
      <c r="H208" s="1248">
        <v>28000</v>
      </c>
      <c r="I208" s="736" t="s">
        <v>58</v>
      </c>
    </row>
    <row r="209" spans="1:9">
      <c r="A209" s="941">
        <v>206</v>
      </c>
      <c r="B209" s="1247">
        <v>44523</v>
      </c>
      <c r="C209" s="735" t="s">
        <v>1423</v>
      </c>
      <c r="D209" s="736"/>
      <c r="E209" s="736" t="s">
        <v>276</v>
      </c>
      <c r="F209" s="736">
        <v>10</v>
      </c>
      <c r="G209" s="736" t="s">
        <v>59</v>
      </c>
      <c r="H209" s="1248">
        <v>95000</v>
      </c>
      <c r="I209" s="736" t="s">
        <v>58</v>
      </c>
    </row>
    <row r="210" spans="1:9">
      <c r="A210" s="941">
        <v>207</v>
      </c>
      <c r="B210" s="1247">
        <v>44523</v>
      </c>
      <c r="C210" s="735" t="s">
        <v>1424</v>
      </c>
      <c r="D210" s="736"/>
      <c r="E210" s="736" t="s">
        <v>276</v>
      </c>
      <c r="F210" s="736">
        <v>5</v>
      </c>
      <c r="G210" s="736" t="s">
        <v>59</v>
      </c>
      <c r="H210" s="1248">
        <v>12500</v>
      </c>
      <c r="I210" s="736" t="s">
        <v>58</v>
      </c>
    </row>
    <row r="211" spans="1:9">
      <c r="A211" s="941">
        <v>208</v>
      </c>
      <c r="B211" s="1247">
        <v>44523</v>
      </c>
      <c r="C211" s="735" t="s">
        <v>1403</v>
      </c>
      <c r="D211" s="736"/>
      <c r="E211" s="736" t="s">
        <v>276</v>
      </c>
      <c r="F211" s="736">
        <v>3</v>
      </c>
      <c r="G211" s="736" t="s">
        <v>59</v>
      </c>
      <c r="H211" s="1248">
        <v>30000</v>
      </c>
      <c r="I211" s="736" t="s">
        <v>58</v>
      </c>
    </row>
    <row r="212" spans="1:9">
      <c r="A212" s="941">
        <v>209</v>
      </c>
      <c r="B212" s="1247">
        <v>44523</v>
      </c>
      <c r="C212" s="735" t="s">
        <v>1379</v>
      </c>
      <c r="D212" s="736"/>
      <c r="E212" s="736" t="s">
        <v>276</v>
      </c>
      <c r="F212" s="736">
        <v>4</v>
      </c>
      <c r="G212" s="736" t="s">
        <v>59</v>
      </c>
      <c r="H212" s="1248">
        <v>24000</v>
      </c>
      <c r="I212" s="736" t="s">
        <v>58</v>
      </c>
    </row>
    <row r="213" spans="1:9">
      <c r="A213" s="941">
        <v>210</v>
      </c>
      <c r="B213" s="1247">
        <v>44523</v>
      </c>
      <c r="C213" s="735" t="s">
        <v>1425</v>
      </c>
      <c r="D213" s="736"/>
      <c r="E213" s="736" t="s">
        <v>276</v>
      </c>
      <c r="F213" s="736">
        <v>4</v>
      </c>
      <c r="G213" s="736" t="s">
        <v>59</v>
      </c>
      <c r="H213" s="1248">
        <v>30000</v>
      </c>
      <c r="I213" s="736" t="s">
        <v>58</v>
      </c>
    </row>
    <row r="214" spans="1:9">
      <c r="A214" s="941">
        <v>211</v>
      </c>
      <c r="B214" s="1247">
        <v>44523</v>
      </c>
      <c r="C214" s="735" t="s">
        <v>1426</v>
      </c>
      <c r="D214" s="736"/>
      <c r="E214" s="736" t="s">
        <v>276</v>
      </c>
      <c r="F214" s="736">
        <v>6</v>
      </c>
      <c r="G214" s="736" t="s">
        <v>64</v>
      </c>
      <c r="H214" s="1248">
        <v>27000</v>
      </c>
      <c r="I214" s="736" t="s">
        <v>58</v>
      </c>
    </row>
    <row r="215" spans="1:9">
      <c r="A215" s="941">
        <v>212</v>
      </c>
      <c r="B215" s="1247">
        <v>44525</v>
      </c>
      <c r="C215" s="735" t="s">
        <v>1427</v>
      </c>
      <c r="D215" s="736"/>
      <c r="E215" s="736" t="s">
        <v>276</v>
      </c>
      <c r="F215" s="736">
        <v>10</v>
      </c>
      <c r="G215" s="736" t="s">
        <v>65</v>
      </c>
      <c r="H215" s="1248">
        <v>750000</v>
      </c>
      <c r="I215" s="736" t="s">
        <v>58</v>
      </c>
    </row>
    <row r="216" spans="1:9">
      <c r="A216" s="941">
        <v>213</v>
      </c>
      <c r="B216" s="1247">
        <v>44529</v>
      </c>
      <c r="C216" s="735" t="s">
        <v>1428</v>
      </c>
      <c r="D216" s="736"/>
      <c r="E216" s="736" t="s">
        <v>276</v>
      </c>
      <c r="F216" s="736">
        <v>24</v>
      </c>
      <c r="G216" s="736" t="s">
        <v>64</v>
      </c>
      <c r="H216" s="1248">
        <v>36000</v>
      </c>
      <c r="I216" s="736" t="s">
        <v>61</v>
      </c>
    </row>
    <row r="217" spans="1:9">
      <c r="A217" s="941">
        <v>214</v>
      </c>
      <c r="B217" s="1247">
        <v>44529</v>
      </c>
      <c r="C217" s="735" t="s">
        <v>1334</v>
      </c>
      <c r="D217" s="736"/>
      <c r="E217" s="736" t="s">
        <v>276</v>
      </c>
      <c r="F217" s="736">
        <v>1</v>
      </c>
      <c r="G217" s="736" t="s">
        <v>60</v>
      </c>
      <c r="H217" s="1248">
        <v>23800</v>
      </c>
      <c r="I217" s="736" t="s">
        <v>61</v>
      </c>
    </row>
    <row r="218" spans="1:9">
      <c r="A218" s="941">
        <v>215</v>
      </c>
      <c r="B218" s="1247">
        <v>44530</v>
      </c>
      <c r="C218" s="735" t="s">
        <v>1402</v>
      </c>
      <c r="D218" s="736"/>
      <c r="E218" s="736" t="s">
        <v>276</v>
      </c>
      <c r="F218" s="736">
        <v>2</v>
      </c>
      <c r="G218" s="736" t="s">
        <v>59</v>
      </c>
      <c r="H218" s="1248">
        <v>40000</v>
      </c>
      <c r="I218" s="736" t="s">
        <v>58</v>
      </c>
    </row>
    <row r="219" spans="1:9">
      <c r="A219" s="941">
        <v>216</v>
      </c>
      <c r="B219" s="1247">
        <v>44530</v>
      </c>
      <c r="C219" s="735" t="s">
        <v>1429</v>
      </c>
      <c r="D219" s="736"/>
      <c r="E219" s="736" t="s">
        <v>276</v>
      </c>
      <c r="F219" s="736">
        <v>10</v>
      </c>
      <c r="G219" s="736" t="s">
        <v>1431</v>
      </c>
      <c r="H219" s="1248">
        <v>60000</v>
      </c>
      <c r="I219" s="736" t="s">
        <v>58</v>
      </c>
    </row>
    <row r="220" spans="1:9">
      <c r="A220" s="941">
        <v>217</v>
      </c>
      <c r="B220" s="1247">
        <v>44530</v>
      </c>
      <c r="C220" s="735" t="s">
        <v>1430</v>
      </c>
      <c r="D220" s="736"/>
      <c r="E220" s="736" t="s">
        <v>276</v>
      </c>
      <c r="F220" s="736">
        <v>10</v>
      </c>
      <c r="G220" s="736" t="s">
        <v>64</v>
      </c>
      <c r="H220" s="1248">
        <v>20000</v>
      </c>
      <c r="I220" s="736" t="s">
        <v>58</v>
      </c>
    </row>
    <row r="221" spans="1:9">
      <c r="A221" s="941">
        <v>218</v>
      </c>
      <c r="B221" s="1247">
        <v>44530</v>
      </c>
      <c r="C221" s="735" t="s">
        <v>1432</v>
      </c>
      <c r="D221" s="736"/>
      <c r="E221" s="736" t="s">
        <v>276</v>
      </c>
      <c r="F221" s="736">
        <v>8</v>
      </c>
      <c r="G221" s="736" t="s">
        <v>59</v>
      </c>
      <c r="H221" s="1248">
        <v>60000</v>
      </c>
      <c r="I221" s="736" t="s">
        <v>58</v>
      </c>
    </row>
    <row r="222" spans="1:9">
      <c r="A222" s="941">
        <v>219</v>
      </c>
      <c r="B222" s="1247">
        <v>44530</v>
      </c>
      <c r="C222" s="735" t="s">
        <v>1379</v>
      </c>
      <c r="D222" s="736"/>
      <c r="E222" s="736" t="s">
        <v>276</v>
      </c>
      <c r="F222" s="736">
        <v>3</v>
      </c>
      <c r="G222" s="736" t="s">
        <v>59</v>
      </c>
      <c r="H222" s="1248">
        <v>18000</v>
      </c>
      <c r="I222" s="736" t="s">
        <v>58</v>
      </c>
    </row>
    <row r="223" spans="1:9">
      <c r="A223" s="941">
        <v>220</v>
      </c>
      <c r="B223" s="1247">
        <v>44530</v>
      </c>
      <c r="C223" s="735" t="s">
        <v>1405</v>
      </c>
      <c r="D223" s="736"/>
      <c r="E223" s="736" t="s">
        <v>276</v>
      </c>
      <c r="F223" s="736">
        <v>7</v>
      </c>
      <c r="G223" s="736" t="s">
        <v>64</v>
      </c>
      <c r="H223" s="1248">
        <v>10500</v>
      </c>
      <c r="I223" s="736" t="s">
        <v>58</v>
      </c>
    </row>
    <row r="224" spans="1:9">
      <c r="A224" s="941">
        <v>221</v>
      </c>
      <c r="B224" s="1247">
        <v>44530</v>
      </c>
      <c r="C224" s="735" t="s">
        <v>1433</v>
      </c>
      <c r="D224" s="736"/>
      <c r="E224" s="736" t="s">
        <v>276</v>
      </c>
      <c r="F224" s="736">
        <v>80</v>
      </c>
      <c r="G224" s="736" t="s">
        <v>59</v>
      </c>
      <c r="H224" s="1248">
        <v>600000</v>
      </c>
      <c r="I224" s="736" t="s">
        <v>58</v>
      </c>
    </row>
    <row r="225" spans="1:9">
      <c r="A225" s="941">
        <v>222</v>
      </c>
      <c r="B225" s="1247">
        <v>44531</v>
      </c>
      <c r="C225" s="735" t="s">
        <v>1427</v>
      </c>
      <c r="D225" s="736"/>
      <c r="E225" s="736" t="s">
        <v>276</v>
      </c>
      <c r="F225" s="736">
        <v>50</v>
      </c>
      <c r="G225" s="736" t="s">
        <v>65</v>
      </c>
      <c r="H225" s="1248">
        <v>3750000</v>
      </c>
      <c r="I225" s="736" t="s">
        <v>58</v>
      </c>
    </row>
    <row r="226" spans="1:9">
      <c r="A226" s="941">
        <v>223</v>
      </c>
      <c r="B226" s="1247">
        <v>44531</v>
      </c>
      <c r="C226" s="735" t="s">
        <v>1334</v>
      </c>
      <c r="D226" s="736"/>
      <c r="E226" s="736" t="s">
        <v>276</v>
      </c>
      <c r="F226" s="736">
        <v>1</v>
      </c>
      <c r="G226" s="736" t="s">
        <v>60</v>
      </c>
      <c r="H226" s="1248">
        <v>33100</v>
      </c>
      <c r="I226" s="736" t="s">
        <v>61</v>
      </c>
    </row>
    <row r="227" spans="1:9">
      <c r="A227" s="941">
        <v>224</v>
      </c>
      <c r="B227" s="1247">
        <v>44533</v>
      </c>
      <c r="C227" s="735" t="s">
        <v>1434</v>
      </c>
      <c r="D227" s="736"/>
      <c r="E227" s="736" t="s">
        <v>276</v>
      </c>
      <c r="F227" s="736">
        <v>1</v>
      </c>
      <c r="G227" s="736" t="s">
        <v>64</v>
      </c>
      <c r="H227" s="1248">
        <v>21600</v>
      </c>
      <c r="I227" s="736" t="s">
        <v>58</v>
      </c>
    </row>
    <row r="228" spans="1:9">
      <c r="A228" s="941">
        <v>225</v>
      </c>
      <c r="B228" s="1247">
        <v>44533</v>
      </c>
      <c r="C228" s="735" t="s">
        <v>1435</v>
      </c>
      <c r="D228" s="736"/>
      <c r="E228" s="736" t="s">
        <v>276</v>
      </c>
      <c r="F228" s="736">
        <v>10</v>
      </c>
      <c r="G228" s="736" t="s">
        <v>65</v>
      </c>
      <c r="H228" s="1248">
        <v>750000</v>
      </c>
      <c r="I228" s="736" t="s">
        <v>58</v>
      </c>
    </row>
    <row r="229" spans="1:9">
      <c r="A229" s="941">
        <v>226</v>
      </c>
      <c r="B229" s="1247">
        <v>44533</v>
      </c>
      <c r="C229" s="735" t="s">
        <v>1436</v>
      </c>
      <c r="D229" s="736"/>
      <c r="E229" s="736" t="s">
        <v>276</v>
      </c>
      <c r="F229" s="736">
        <v>30</v>
      </c>
      <c r="G229" s="736" t="s">
        <v>65</v>
      </c>
      <c r="H229" s="1248">
        <v>1587000</v>
      </c>
      <c r="I229" s="736" t="s">
        <v>58</v>
      </c>
    </row>
    <row r="230" spans="1:9">
      <c r="A230" s="941">
        <v>227</v>
      </c>
      <c r="B230" s="1247">
        <v>44535</v>
      </c>
      <c r="C230" s="735" t="s">
        <v>1437</v>
      </c>
      <c r="D230" s="736"/>
      <c r="E230" s="736" t="s">
        <v>276</v>
      </c>
      <c r="F230" s="736">
        <v>30</v>
      </c>
      <c r="G230" s="736" t="s">
        <v>65</v>
      </c>
      <c r="H230" s="1248">
        <v>2280000</v>
      </c>
      <c r="I230" s="736" t="s">
        <v>58</v>
      </c>
    </row>
    <row r="231" spans="1:9">
      <c r="A231" s="941">
        <v>228</v>
      </c>
      <c r="B231" s="1247">
        <v>44536</v>
      </c>
      <c r="C231" s="735" t="s">
        <v>1437</v>
      </c>
      <c r="D231" s="736"/>
      <c r="E231" s="736" t="s">
        <v>276</v>
      </c>
      <c r="F231" s="736">
        <v>60</v>
      </c>
      <c r="G231" s="736" t="s">
        <v>65</v>
      </c>
      <c r="H231" s="1248">
        <v>4560000</v>
      </c>
      <c r="I231" s="736" t="s">
        <v>58</v>
      </c>
    </row>
    <row r="232" spans="1:9">
      <c r="A232" s="941">
        <v>229</v>
      </c>
      <c r="B232" s="1247">
        <v>44536</v>
      </c>
      <c r="C232" s="735" t="s">
        <v>1438</v>
      </c>
      <c r="D232" s="736"/>
      <c r="E232" s="736" t="s">
        <v>276</v>
      </c>
      <c r="F232" s="736">
        <v>160</v>
      </c>
      <c r="G232" s="736" t="s">
        <v>64</v>
      </c>
      <c r="H232" s="1248">
        <v>11457000</v>
      </c>
      <c r="I232" s="1244" t="s">
        <v>671</v>
      </c>
    </row>
    <row r="233" spans="1:9">
      <c r="A233" s="941">
        <v>230</v>
      </c>
      <c r="B233" s="1247">
        <v>44536</v>
      </c>
      <c r="C233" s="735" t="s">
        <v>1439</v>
      </c>
      <c r="D233" s="736"/>
      <c r="E233" s="736" t="s">
        <v>276</v>
      </c>
      <c r="F233" s="736">
        <v>25</v>
      </c>
      <c r="G233" s="736" t="s">
        <v>66</v>
      </c>
      <c r="H233" s="1248">
        <v>1245750</v>
      </c>
      <c r="I233" s="1244" t="s">
        <v>874</v>
      </c>
    </row>
    <row r="234" spans="1:9">
      <c r="A234" s="941">
        <v>231</v>
      </c>
      <c r="B234" s="1247">
        <v>44536</v>
      </c>
      <c r="C234" s="735" t="s">
        <v>1440</v>
      </c>
      <c r="D234" s="736"/>
      <c r="E234" s="736" t="s">
        <v>276</v>
      </c>
      <c r="F234" s="736">
        <v>25</v>
      </c>
      <c r="G234" s="736" t="s">
        <v>64</v>
      </c>
      <c r="H234" s="1248">
        <v>852500</v>
      </c>
      <c r="I234" s="736" t="s">
        <v>45</v>
      </c>
    </row>
    <row r="235" spans="1:9">
      <c r="A235" s="941">
        <v>232</v>
      </c>
      <c r="B235" s="1247">
        <v>44536</v>
      </c>
      <c r="C235" s="735" t="s">
        <v>1441</v>
      </c>
      <c r="D235" s="736"/>
      <c r="E235" s="736" t="s">
        <v>276</v>
      </c>
      <c r="F235" s="736">
        <v>22</v>
      </c>
      <c r="G235" s="736" t="s">
        <v>64</v>
      </c>
      <c r="H235" s="1248">
        <v>408980</v>
      </c>
      <c r="I235" s="736" t="s">
        <v>45</v>
      </c>
    </row>
    <row r="236" spans="1:9">
      <c r="A236" s="941">
        <v>233</v>
      </c>
      <c r="B236" s="1247">
        <v>44536</v>
      </c>
      <c r="C236" s="735" t="s">
        <v>1442</v>
      </c>
      <c r="D236" s="736"/>
      <c r="E236" s="736" t="s">
        <v>276</v>
      </c>
      <c r="F236" s="736">
        <v>22</v>
      </c>
      <c r="G236" s="736" t="s">
        <v>64</v>
      </c>
      <c r="H236" s="1248">
        <v>222640</v>
      </c>
      <c r="I236" s="736" t="s">
        <v>45</v>
      </c>
    </row>
    <row r="237" spans="1:9">
      <c r="A237" s="941">
        <v>234</v>
      </c>
      <c r="B237" s="1247">
        <v>44536</v>
      </c>
      <c r="C237" s="735" t="s">
        <v>1443</v>
      </c>
      <c r="D237" s="736"/>
      <c r="E237" s="736" t="s">
        <v>276</v>
      </c>
      <c r="F237" s="736">
        <v>1</v>
      </c>
      <c r="G237" s="736" t="s">
        <v>60</v>
      </c>
      <c r="H237" s="1248">
        <v>504130</v>
      </c>
      <c r="I237" s="736" t="s">
        <v>45</v>
      </c>
    </row>
    <row r="238" spans="1:9">
      <c r="A238" s="941">
        <v>235</v>
      </c>
      <c r="B238" s="1247">
        <v>44537</v>
      </c>
      <c r="C238" s="735" t="s">
        <v>1444</v>
      </c>
      <c r="D238" s="736"/>
      <c r="E238" s="736" t="s">
        <v>276</v>
      </c>
      <c r="F238" s="736">
        <v>1</v>
      </c>
      <c r="G238" s="736" t="s">
        <v>57</v>
      </c>
      <c r="H238" s="1248">
        <v>60000</v>
      </c>
      <c r="I238" s="736" t="s">
        <v>56</v>
      </c>
    </row>
    <row r="239" spans="1:9">
      <c r="A239" s="941">
        <v>236</v>
      </c>
      <c r="B239" s="1247">
        <v>44538</v>
      </c>
      <c r="C239" s="735" t="s">
        <v>1445</v>
      </c>
      <c r="D239" s="736"/>
      <c r="E239" s="736" t="s">
        <v>276</v>
      </c>
      <c r="F239" s="736">
        <v>10</v>
      </c>
      <c r="G239" s="736" t="s">
        <v>1344</v>
      </c>
      <c r="H239" s="1248">
        <v>40000</v>
      </c>
      <c r="I239" s="736" t="s">
        <v>58</v>
      </c>
    </row>
    <row r="240" spans="1:9">
      <c r="A240" s="941">
        <v>237</v>
      </c>
      <c r="B240" s="1247">
        <v>44538</v>
      </c>
      <c r="C240" s="735" t="s">
        <v>1403</v>
      </c>
      <c r="D240" s="736"/>
      <c r="E240" s="736" t="s">
        <v>276</v>
      </c>
      <c r="F240" s="736">
        <v>4</v>
      </c>
      <c r="G240" s="736" t="s">
        <v>59</v>
      </c>
      <c r="H240" s="1248">
        <v>40000</v>
      </c>
      <c r="I240" s="736" t="s">
        <v>58</v>
      </c>
    </row>
    <row r="241" spans="1:9">
      <c r="A241" s="941">
        <v>238</v>
      </c>
      <c r="B241" s="1247">
        <v>44538</v>
      </c>
      <c r="C241" s="735" t="s">
        <v>1425</v>
      </c>
      <c r="D241" s="736"/>
      <c r="E241" s="736" t="s">
        <v>276</v>
      </c>
      <c r="F241" s="736">
        <v>4</v>
      </c>
      <c r="G241" s="736" t="s">
        <v>59</v>
      </c>
      <c r="H241" s="1248">
        <v>30000</v>
      </c>
      <c r="I241" s="736" t="s">
        <v>58</v>
      </c>
    </row>
    <row r="242" spans="1:9">
      <c r="A242" s="941">
        <v>239</v>
      </c>
      <c r="B242" s="1247">
        <v>44538</v>
      </c>
      <c r="C242" s="735" t="s">
        <v>1432</v>
      </c>
      <c r="D242" s="736"/>
      <c r="E242" s="736" t="s">
        <v>276</v>
      </c>
      <c r="F242" s="736">
        <v>10</v>
      </c>
      <c r="G242" s="736" t="s">
        <v>59</v>
      </c>
      <c r="H242" s="1248">
        <v>75000</v>
      </c>
      <c r="I242" s="736" t="s">
        <v>58</v>
      </c>
    </row>
    <row r="243" spans="1:9">
      <c r="A243" s="941">
        <v>240</v>
      </c>
      <c r="B243" s="1247">
        <v>44538</v>
      </c>
      <c r="C243" s="735" t="s">
        <v>1405</v>
      </c>
      <c r="D243" s="736"/>
      <c r="E243" s="736" t="s">
        <v>276</v>
      </c>
      <c r="F243" s="736">
        <v>11</v>
      </c>
      <c r="G243" s="736" t="s">
        <v>64</v>
      </c>
      <c r="H243" s="1248">
        <v>22000</v>
      </c>
      <c r="I243" s="736" t="s">
        <v>58</v>
      </c>
    </row>
    <row r="244" spans="1:9">
      <c r="A244" s="941">
        <v>241</v>
      </c>
      <c r="B244" s="1247">
        <v>44538</v>
      </c>
      <c r="C244" s="735" t="s">
        <v>1393</v>
      </c>
      <c r="D244" s="736"/>
      <c r="E244" s="736" t="s">
        <v>276</v>
      </c>
      <c r="F244" s="736">
        <v>4</v>
      </c>
      <c r="G244" s="736" t="s">
        <v>59</v>
      </c>
      <c r="H244" s="1248">
        <v>32000</v>
      </c>
      <c r="I244" s="736" t="s">
        <v>58</v>
      </c>
    </row>
    <row r="245" spans="1:9">
      <c r="A245" s="941">
        <v>242</v>
      </c>
      <c r="B245" s="1247">
        <v>44540</v>
      </c>
      <c r="C245" s="735" t="s">
        <v>1446</v>
      </c>
      <c r="D245" s="736"/>
      <c r="E245" s="736" t="s">
        <v>276</v>
      </c>
      <c r="F245" s="736">
        <v>23</v>
      </c>
      <c r="G245" s="736" t="s">
        <v>57</v>
      </c>
      <c r="H245" s="1248">
        <v>1552500</v>
      </c>
      <c r="I245" s="736" t="s">
        <v>56</v>
      </c>
    </row>
    <row r="246" spans="1:9">
      <c r="A246" s="941">
        <v>243</v>
      </c>
      <c r="B246" s="1247">
        <v>44540</v>
      </c>
      <c r="C246" s="735" t="s">
        <v>1447</v>
      </c>
      <c r="D246" s="736"/>
      <c r="E246" s="736" t="s">
        <v>276</v>
      </c>
      <c r="F246" s="736">
        <v>1</v>
      </c>
      <c r="G246" s="736" t="s">
        <v>57</v>
      </c>
      <c r="H246" s="1248">
        <v>1600000</v>
      </c>
      <c r="I246" s="736" t="s">
        <v>56</v>
      </c>
    </row>
    <row r="247" spans="1:9">
      <c r="A247" s="941">
        <v>244</v>
      </c>
      <c r="B247" s="1247">
        <v>44543</v>
      </c>
      <c r="C247" s="735" t="s">
        <v>1448</v>
      </c>
      <c r="D247" s="736"/>
      <c r="E247" s="736" t="s">
        <v>276</v>
      </c>
      <c r="F247" s="736">
        <v>57</v>
      </c>
      <c r="G247" s="736" t="s">
        <v>64</v>
      </c>
      <c r="H247" s="1248">
        <v>199500</v>
      </c>
      <c r="I247" s="736" t="s">
        <v>45</v>
      </c>
    </row>
    <row r="248" spans="1:9">
      <c r="A248" s="941">
        <v>245</v>
      </c>
      <c r="B248" s="1247">
        <v>44543</v>
      </c>
      <c r="C248" s="735" t="s">
        <v>1449</v>
      </c>
      <c r="D248" s="736" t="s">
        <v>1494</v>
      </c>
      <c r="E248" s="736" t="s">
        <v>656</v>
      </c>
      <c r="F248" s="736">
        <v>1</v>
      </c>
      <c r="G248" s="736" t="s">
        <v>60</v>
      </c>
      <c r="H248" s="1248">
        <v>12800000</v>
      </c>
      <c r="I248" s="736" t="s">
        <v>872</v>
      </c>
    </row>
    <row r="249" spans="1:9">
      <c r="A249" s="941">
        <v>246</v>
      </c>
      <c r="B249" s="1247">
        <v>44543</v>
      </c>
      <c r="C249" s="735" t="s">
        <v>1450</v>
      </c>
      <c r="D249" s="736"/>
      <c r="E249" s="736" t="s">
        <v>276</v>
      </c>
      <c r="F249" s="736">
        <v>15</v>
      </c>
      <c r="G249" s="736" t="s">
        <v>65</v>
      </c>
      <c r="H249" s="1248">
        <v>735000</v>
      </c>
      <c r="I249" s="736" t="s">
        <v>58</v>
      </c>
    </row>
    <row r="250" spans="1:9">
      <c r="A250" s="941">
        <v>247</v>
      </c>
      <c r="B250" s="1247">
        <v>44544</v>
      </c>
      <c r="C250" s="735" t="s">
        <v>1451</v>
      </c>
      <c r="D250" s="736"/>
      <c r="E250" s="736" t="s">
        <v>276</v>
      </c>
      <c r="F250" s="736">
        <v>300</v>
      </c>
      <c r="G250" s="736" t="s">
        <v>67</v>
      </c>
      <c r="H250" s="1248">
        <v>3000000</v>
      </c>
      <c r="I250" s="736" t="s">
        <v>279</v>
      </c>
    </row>
    <row r="251" spans="1:9">
      <c r="A251" s="941">
        <v>248</v>
      </c>
      <c r="B251" s="1247">
        <v>44545</v>
      </c>
      <c r="C251" s="735" t="s">
        <v>1402</v>
      </c>
      <c r="D251" s="736"/>
      <c r="E251" s="736" t="s">
        <v>276</v>
      </c>
      <c r="F251" s="736">
        <v>1</v>
      </c>
      <c r="G251" s="736" t="s">
        <v>59</v>
      </c>
      <c r="H251" s="1248">
        <v>20000</v>
      </c>
      <c r="I251" s="736" t="s">
        <v>58</v>
      </c>
    </row>
    <row r="252" spans="1:9">
      <c r="A252" s="941">
        <v>249</v>
      </c>
      <c r="B252" s="1247">
        <v>44545</v>
      </c>
      <c r="C252" s="735" t="s">
        <v>1452</v>
      </c>
      <c r="D252" s="736"/>
      <c r="E252" s="736" t="s">
        <v>276</v>
      </c>
      <c r="F252" s="736">
        <v>16</v>
      </c>
      <c r="G252" s="736" t="s">
        <v>64</v>
      </c>
      <c r="H252" s="1248">
        <v>91200</v>
      </c>
      <c r="I252" s="736" t="s">
        <v>58</v>
      </c>
    </row>
    <row r="253" spans="1:9">
      <c r="A253" s="941">
        <v>250</v>
      </c>
      <c r="B253" s="1247">
        <v>44545</v>
      </c>
      <c r="C253" s="735" t="s">
        <v>1379</v>
      </c>
      <c r="D253" s="736"/>
      <c r="E253" s="736" t="s">
        <v>276</v>
      </c>
      <c r="F253" s="736">
        <v>5</v>
      </c>
      <c r="G253" s="736" t="s">
        <v>59</v>
      </c>
      <c r="H253" s="1248">
        <v>40000</v>
      </c>
      <c r="I253" s="736" t="s">
        <v>58</v>
      </c>
    </row>
    <row r="254" spans="1:9">
      <c r="A254" s="941">
        <v>251</v>
      </c>
      <c r="B254" s="1247">
        <v>44545</v>
      </c>
      <c r="C254" s="735" t="s">
        <v>1415</v>
      </c>
      <c r="D254" s="736"/>
      <c r="E254" s="736" t="s">
        <v>276</v>
      </c>
      <c r="F254" s="736">
        <v>20</v>
      </c>
      <c r="G254" s="736" t="s">
        <v>64</v>
      </c>
      <c r="H254" s="1248">
        <v>20000</v>
      </c>
      <c r="I254" s="736" t="s">
        <v>58</v>
      </c>
    </row>
    <row r="255" spans="1:9">
      <c r="A255" s="941">
        <v>252</v>
      </c>
      <c r="B255" s="1247">
        <v>44545</v>
      </c>
      <c r="C255" s="735" t="s">
        <v>1393</v>
      </c>
      <c r="D255" s="736"/>
      <c r="E255" s="736" t="s">
        <v>276</v>
      </c>
      <c r="F255" s="736">
        <v>4</v>
      </c>
      <c r="G255" s="736" t="s">
        <v>59</v>
      </c>
      <c r="H255" s="1248">
        <v>32000</v>
      </c>
      <c r="I255" s="736" t="s">
        <v>58</v>
      </c>
    </row>
    <row r="256" spans="1:9">
      <c r="A256" s="941">
        <v>253</v>
      </c>
      <c r="B256" s="1247">
        <v>44546</v>
      </c>
      <c r="C256" s="735" t="s">
        <v>1453</v>
      </c>
      <c r="D256" s="736"/>
      <c r="E256" s="736" t="s">
        <v>276</v>
      </c>
      <c r="F256" s="736">
        <v>1</v>
      </c>
      <c r="G256" s="736" t="s">
        <v>60</v>
      </c>
      <c r="H256" s="1248">
        <v>100000</v>
      </c>
      <c r="I256" s="736" t="s">
        <v>45</v>
      </c>
    </row>
    <row r="257" spans="1:9">
      <c r="A257" s="941">
        <v>254</v>
      </c>
      <c r="B257" s="1247">
        <v>44547</v>
      </c>
      <c r="C257" s="735" t="s">
        <v>1453</v>
      </c>
      <c r="D257" s="736"/>
      <c r="E257" s="736" t="s">
        <v>276</v>
      </c>
      <c r="F257" s="736">
        <v>1</v>
      </c>
      <c r="G257" s="736" t="s">
        <v>60</v>
      </c>
      <c r="H257" s="1248">
        <v>100000</v>
      </c>
      <c r="I257" s="736" t="s">
        <v>45</v>
      </c>
    </row>
    <row r="258" spans="1:9">
      <c r="A258" s="941">
        <v>255</v>
      </c>
      <c r="B258" s="1247">
        <v>44547</v>
      </c>
      <c r="C258" s="735" t="s">
        <v>1454</v>
      </c>
      <c r="D258" s="736"/>
      <c r="E258" s="736" t="s">
        <v>276</v>
      </c>
      <c r="F258" s="736">
        <v>100</v>
      </c>
      <c r="G258" s="736" t="s">
        <v>67</v>
      </c>
      <c r="H258" s="1248">
        <v>1000000</v>
      </c>
      <c r="I258" s="736" t="s">
        <v>279</v>
      </c>
    </row>
    <row r="259" spans="1:9">
      <c r="A259" s="941">
        <v>256</v>
      </c>
      <c r="B259" s="1247">
        <v>44547</v>
      </c>
      <c r="C259" s="735" t="s">
        <v>1455</v>
      </c>
      <c r="D259" s="736"/>
      <c r="E259" s="736" t="s">
        <v>276</v>
      </c>
      <c r="F259" s="736">
        <v>5</v>
      </c>
      <c r="G259" s="736" t="s">
        <v>57</v>
      </c>
      <c r="H259" s="1248">
        <v>400000</v>
      </c>
      <c r="I259" s="736" t="s">
        <v>56</v>
      </c>
    </row>
    <row r="260" spans="1:9">
      <c r="A260" s="941">
        <v>257</v>
      </c>
      <c r="B260" s="1247">
        <v>44547</v>
      </c>
      <c r="C260" s="735" t="s">
        <v>1453</v>
      </c>
      <c r="D260" s="736"/>
      <c r="E260" s="736" t="s">
        <v>276</v>
      </c>
      <c r="F260" s="736">
        <v>1</v>
      </c>
      <c r="G260" s="736" t="s">
        <v>60</v>
      </c>
      <c r="H260" s="1248">
        <v>60000</v>
      </c>
      <c r="I260" s="736" t="s">
        <v>61</v>
      </c>
    </row>
    <row r="261" spans="1:9">
      <c r="A261" s="941">
        <v>258</v>
      </c>
      <c r="B261" s="1247">
        <v>44551</v>
      </c>
      <c r="C261" s="735" t="s">
        <v>1456</v>
      </c>
      <c r="D261" s="736"/>
      <c r="E261" s="736" t="s">
        <v>276</v>
      </c>
      <c r="F261" s="736">
        <v>12</v>
      </c>
      <c r="G261" s="736" t="s">
        <v>65</v>
      </c>
      <c r="H261" s="1248">
        <v>330000</v>
      </c>
      <c r="I261" s="736" t="s">
        <v>45</v>
      </c>
    </row>
    <row r="262" spans="1:9">
      <c r="A262" s="941">
        <v>259</v>
      </c>
      <c r="B262" s="1247">
        <v>44551</v>
      </c>
      <c r="C262" s="735" t="s">
        <v>1457</v>
      </c>
      <c r="D262" s="736"/>
      <c r="E262" s="736" t="s">
        <v>276</v>
      </c>
      <c r="F262" s="736">
        <v>20</v>
      </c>
      <c r="G262" s="736" t="s">
        <v>64</v>
      </c>
      <c r="H262" s="1248">
        <v>298000</v>
      </c>
      <c r="I262" s="736" t="s">
        <v>45</v>
      </c>
    </row>
    <row r="263" spans="1:9">
      <c r="A263" s="941">
        <v>260</v>
      </c>
      <c r="B263" s="1247">
        <v>44552</v>
      </c>
      <c r="C263" s="735" t="s">
        <v>1458</v>
      </c>
      <c r="D263" s="736"/>
      <c r="E263" s="736" t="s">
        <v>276</v>
      </c>
      <c r="F263" s="736">
        <v>6</v>
      </c>
      <c r="G263" s="736" t="s">
        <v>65</v>
      </c>
      <c r="H263" s="1248">
        <v>54000</v>
      </c>
      <c r="I263" s="736" t="s">
        <v>61</v>
      </c>
    </row>
    <row r="264" spans="1:9">
      <c r="A264" s="941">
        <v>261</v>
      </c>
      <c r="B264" s="1247">
        <v>44553</v>
      </c>
      <c r="C264" s="735" t="s">
        <v>1459</v>
      </c>
      <c r="D264" s="736"/>
      <c r="E264" s="736" t="s">
        <v>276</v>
      </c>
      <c r="F264" s="736">
        <v>210</v>
      </c>
      <c r="G264" s="736" t="s">
        <v>1337</v>
      </c>
      <c r="H264" s="1248">
        <v>5733000</v>
      </c>
      <c r="I264" s="1244" t="s">
        <v>671</v>
      </c>
    </row>
    <row r="265" spans="1:9">
      <c r="A265" s="941">
        <v>262</v>
      </c>
      <c r="B265" s="1247">
        <v>44557</v>
      </c>
      <c r="C265" s="735" t="s">
        <v>1460</v>
      </c>
      <c r="D265" s="736"/>
      <c r="E265" s="736" t="s">
        <v>276</v>
      </c>
      <c r="F265" s="736">
        <v>10</v>
      </c>
      <c r="G265" s="736" t="s">
        <v>65</v>
      </c>
      <c r="H265" s="1248">
        <v>207000</v>
      </c>
      <c r="I265" s="736" t="s">
        <v>61</v>
      </c>
    </row>
    <row r="266" spans="1:9">
      <c r="A266" s="941">
        <v>263</v>
      </c>
      <c r="B266" s="1247">
        <v>44557</v>
      </c>
      <c r="C266" s="735" t="s">
        <v>1461</v>
      </c>
      <c r="D266" s="736"/>
      <c r="E266" s="736" t="s">
        <v>276</v>
      </c>
      <c r="F266" s="736">
        <v>1</v>
      </c>
      <c r="G266" s="736" t="s">
        <v>60</v>
      </c>
      <c r="H266" s="1248">
        <v>123600</v>
      </c>
      <c r="I266" s="736" t="s">
        <v>61</v>
      </c>
    </row>
    <row r="267" spans="1:9">
      <c r="A267" s="941">
        <v>264</v>
      </c>
      <c r="B267" s="1247">
        <v>44560</v>
      </c>
      <c r="C267" s="735" t="s">
        <v>1462</v>
      </c>
      <c r="D267" s="736"/>
      <c r="E267" s="736" t="s">
        <v>276</v>
      </c>
      <c r="F267" s="736">
        <v>2</v>
      </c>
      <c r="G267" s="736" t="s">
        <v>65</v>
      </c>
      <c r="H267" s="1248">
        <v>28000</v>
      </c>
      <c r="I267" s="736" t="s">
        <v>61</v>
      </c>
    </row>
    <row r="268" spans="1:9">
      <c r="A268" s="941">
        <v>265</v>
      </c>
      <c r="B268" s="1247">
        <v>44560</v>
      </c>
      <c r="C268" s="735" t="s">
        <v>1463</v>
      </c>
      <c r="D268" s="736"/>
      <c r="E268" s="736" t="s">
        <v>276</v>
      </c>
      <c r="F268" s="736">
        <v>30</v>
      </c>
      <c r="G268" s="736" t="s">
        <v>64</v>
      </c>
      <c r="H268" s="1248">
        <v>13280</v>
      </c>
      <c r="I268" s="736" t="s">
        <v>61</v>
      </c>
    </row>
    <row r="269" spans="1:9">
      <c r="A269" s="941">
        <v>266</v>
      </c>
      <c r="B269" s="1247">
        <v>44560</v>
      </c>
      <c r="C269" s="735" t="s">
        <v>1464</v>
      </c>
      <c r="D269" s="736"/>
      <c r="E269" s="736" t="s">
        <v>276</v>
      </c>
      <c r="F269" s="736">
        <v>9</v>
      </c>
      <c r="G269" s="736" t="s">
        <v>65</v>
      </c>
      <c r="H269" s="1248">
        <v>191160</v>
      </c>
      <c r="I269" s="736" t="s">
        <v>58</v>
      </c>
    </row>
    <row r="270" spans="1:9">
      <c r="A270" s="941">
        <v>267</v>
      </c>
      <c r="B270" s="1247">
        <v>44560</v>
      </c>
      <c r="C270" s="735" t="s">
        <v>1465</v>
      </c>
      <c r="D270" s="736"/>
      <c r="E270" s="736" t="s">
        <v>276</v>
      </c>
      <c r="F270" s="736">
        <v>1</v>
      </c>
      <c r="G270" s="736" t="s">
        <v>65</v>
      </c>
      <c r="H270" s="1248">
        <v>30130</v>
      </c>
      <c r="I270" s="736" t="s">
        <v>58</v>
      </c>
    </row>
    <row r="271" spans="1:9">
      <c r="A271" s="736"/>
      <c r="B271" s="1247" t="s">
        <v>114</v>
      </c>
      <c r="C271" s="735"/>
      <c r="D271" s="736"/>
      <c r="E271" s="736"/>
      <c r="F271" s="736"/>
      <c r="G271" s="736"/>
      <c r="H271" s="1248">
        <f>SUM(H4:H270)</f>
        <v>119902754</v>
      </c>
      <c r="I271" s="736"/>
    </row>
    <row r="272" spans="1:9">
      <c r="H272" s="85"/>
    </row>
    <row r="273" spans="8:8">
      <c r="H273" s="85"/>
    </row>
    <row r="274" spans="8:8">
      <c r="H274" s="85"/>
    </row>
    <row r="275" spans="8:8">
      <c r="H275" s="85"/>
    </row>
    <row r="276" spans="8:8">
      <c r="H276" s="85"/>
    </row>
    <row r="277" spans="8:8">
      <c r="H277" s="85"/>
    </row>
    <row r="278" spans="8:8">
      <c r="H278" s="85"/>
    </row>
    <row r="279" spans="8:8">
      <c r="H279" s="85"/>
    </row>
    <row r="280" spans="8:8">
      <c r="H280" s="85"/>
    </row>
    <row r="281" spans="8:8">
      <c r="H281" s="85"/>
    </row>
    <row r="282" spans="8:8">
      <c r="H282" s="85"/>
    </row>
    <row r="283" spans="8:8">
      <c r="H283" s="85"/>
    </row>
    <row r="284" spans="8:8">
      <c r="H284" s="85"/>
    </row>
    <row r="285" spans="8:8">
      <c r="H285" s="85"/>
    </row>
    <row r="286" spans="8:8">
      <c r="H286" s="85"/>
    </row>
    <row r="287" spans="8:8">
      <c r="H287" s="85"/>
    </row>
    <row r="288" spans="8:8">
      <c r="H288" s="85"/>
    </row>
    <row r="289" spans="8:8">
      <c r="H289" s="85"/>
    </row>
    <row r="290" spans="8:8">
      <c r="H290" s="85"/>
    </row>
    <row r="291" spans="8:8">
      <c r="H291" s="85"/>
    </row>
    <row r="292" spans="8:8">
      <c r="H292" s="85"/>
    </row>
    <row r="293" spans="8:8">
      <c r="H293" s="85"/>
    </row>
    <row r="294" spans="8:8">
      <c r="H294" s="85"/>
    </row>
    <row r="295" spans="8:8">
      <c r="H295" s="85"/>
    </row>
    <row r="296" spans="8:8">
      <c r="H296" s="85"/>
    </row>
    <row r="297" spans="8:8">
      <c r="H297" s="85"/>
    </row>
    <row r="298" spans="8:8">
      <c r="H298" s="85"/>
    </row>
    <row r="299" spans="8:8">
      <c r="H299" s="85"/>
    </row>
    <row r="300" spans="8:8">
      <c r="H300" s="85"/>
    </row>
    <row r="301" spans="8:8">
      <c r="H301" s="85"/>
    </row>
    <row r="302" spans="8:8">
      <c r="H302" s="85"/>
    </row>
    <row r="303" spans="8:8">
      <c r="H303" s="85"/>
    </row>
    <row r="304" spans="8:8">
      <c r="H304" s="85"/>
    </row>
    <row r="305" spans="8:8">
      <c r="H305" s="85"/>
    </row>
    <row r="306" spans="8:8">
      <c r="H306" s="85"/>
    </row>
    <row r="307" spans="8:8">
      <c r="H307" s="85"/>
    </row>
    <row r="308" spans="8:8">
      <c r="H308" s="85"/>
    </row>
    <row r="309" spans="8:8">
      <c r="H309" s="85"/>
    </row>
    <row r="310" spans="8:8">
      <c r="H310" s="85"/>
    </row>
    <row r="311" spans="8:8">
      <c r="H311" s="85"/>
    </row>
    <row r="312" spans="8:8">
      <c r="H312" s="85"/>
    </row>
    <row r="313" spans="8:8">
      <c r="H313" s="85"/>
    </row>
    <row r="314" spans="8:8">
      <c r="H314" s="85"/>
    </row>
    <row r="315" spans="8:8">
      <c r="H315" s="85"/>
    </row>
    <row r="316" spans="8:8">
      <c r="H316" s="85"/>
    </row>
    <row r="317" spans="8:8">
      <c r="H317" s="85"/>
    </row>
    <row r="318" spans="8:8">
      <c r="H318" s="85"/>
    </row>
    <row r="319" spans="8:8">
      <c r="H319" s="85"/>
    </row>
    <row r="320" spans="8:8">
      <c r="H320" s="85"/>
    </row>
    <row r="321" spans="8:8">
      <c r="H321" s="85"/>
    </row>
    <row r="322" spans="8:8">
      <c r="H322" s="85"/>
    </row>
    <row r="323" spans="8:8">
      <c r="H323" s="85"/>
    </row>
    <row r="324" spans="8:8">
      <c r="H324" s="85"/>
    </row>
    <row r="325" spans="8:8">
      <c r="H325" s="85"/>
    </row>
    <row r="326" spans="8:8">
      <c r="H326" s="85"/>
    </row>
    <row r="327" spans="8:8">
      <c r="H327" s="85"/>
    </row>
    <row r="328" spans="8:8">
      <c r="H328" s="85"/>
    </row>
    <row r="329" spans="8:8">
      <c r="H329" s="85"/>
    </row>
    <row r="330" spans="8:8">
      <c r="H330" s="85"/>
    </row>
    <row r="331" spans="8:8">
      <c r="H331" s="85"/>
    </row>
    <row r="332" spans="8:8">
      <c r="H332" s="85"/>
    </row>
    <row r="333" spans="8:8">
      <c r="H333" s="85"/>
    </row>
    <row r="334" spans="8:8">
      <c r="H334" s="85"/>
    </row>
    <row r="335" spans="8:8">
      <c r="H335" s="85"/>
    </row>
    <row r="336" spans="8:8">
      <c r="H336" s="85"/>
    </row>
    <row r="337" spans="8:8">
      <c r="H337" s="85"/>
    </row>
    <row r="338" spans="8:8">
      <c r="H338" s="85"/>
    </row>
    <row r="339" spans="8:8">
      <c r="H339" s="85"/>
    </row>
    <row r="340" spans="8:8">
      <c r="H340" s="85"/>
    </row>
    <row r="341" spans="8:8">
      <c r="H341" s="85"/>
    </row>
    <row r="342" spans="8:8">
      <c r="H342" s="85"/>
    </row>
    <row r="343" spans="8:8">
      <c r="H343" s="85"/>
    </row>
    <row r="344" spans="8:8">
      <c r="H344" s="85"/>
    </row>
    <row r="345" spans="8:8">
      <c r="H345" s="85"/>
    </row>
    <row r="346" spans="8:8">
      <c r="H346" s="85"/>
    </row>
    <row r="347" spans="8:8">
      <c r="H347" s="85"/>
    </row>
    <row r="348" spans="8:8">
      <c r="H348" s="85"/>
    </row>
    <row r="349" spans="8:8">
      <c r="H349" s="85"/>
    </row>
    <row r="350" spans="8:8">
      <c r="H350" s="85"/>
    </row>
    <row r="351" spans="8:8">
      <c r="H351" s="85"/>
    </row>
    <row r="352" spans="8:8">
      <c r="H352" s="85"/>
    </row>
    <row r="353" spans="8:8">
      <c r="H353" s="85"/>
    </row>
    <row r="354" spans="8:8">
      <c r="H354" s="85"/>
    </row>
    <row r="355" spans="8:8">
      <c r="H355" s="85"/>
    </row>
    <row r="356" spans="8:8">
      <c r="H356" s="85"/>
    </row>
    <row r="357" spans="8:8">
      <c r="H357" s="85"/>
    </row>
    <row r="358" spans="8:8">
      <c r="H358" s="85"/>
    </row>
    <row r="359" spans="8:8">
      <c r="H359" s="85"/>
    </row>
    <row r="360" spans="8:8">
      <c r="H360" s="85"/>
    </row>
    <row r="361" spans="8:8">
      <c r="H361" s="85"/>
    </row>
    <row r="362" spans="8:8">
      <c r="H362" s="85"/>
    </row>
    <row r="363" spans="8:8">
      <c r="H363" s="85"/>
    </row>
    <row r="364" spans="8:8">
      <c r="H364" s="85"/>
    </row>
    <row r="365" spans="8:8">
      <c r="H365" s="85"/>
    </row>
    <row r="366" spans="8:8">
      <c r="H366" s="85"/>
    </row>
    <row r="367" spans="8:8">
      <c r="H367" s="85"/>
    </row>
    <row r="368" spans="8:8">
      <c r="H368" s="85"/>
    </row>
    <row r="369" spans="8:8">
      <c r="H369" s="85"/>
    </row>
    <row r="370" spans="8:8">
      <c r="H370" s="85"/>
    </row>
    <row r="371" spans="8:8">
      <c r="H371" s="85"/>
    </row>
    <row r="372" spans="8:8">
      <c r="H372" s="85"/>
    </row>
    <row r="373" spans="8:8">
      <c r="H373" s="85"/>
    </row>
    <row r="374" spans="8:8">
      <c r="H374" s="85"/>
    </row>
    <row r="375" spans="8:8">
      <c r="H375" s="85"/>
    </row>
    <row r="376" spans="8:8">
      <c r="H376" s="85"/>
    </row>
    <row r="377" spans="8:8">
      <c r="H377" s="85"/>
    </row>
    <row r="378" spans="8:8">
      <c r="H378" s="85"/>
    </row>
    <row r="379" spans="8:8">
      <c r="H379" s="85"/>
    </row>
    <row r="380" spans="8:8">
      <c r="H380" s="85"/>
    </row>
    <row r="381" spans="8:8">
      <c r="H381" s="85"/>
    </row>
    <row r="382" spans="8:8">
      <c r="H382" s="85"/>
    </row>
    <row r="383" spans="8:8">
      <c r="H383" s="85"/>
    </row>
    <row r="384" spans="8:8">
      <c r="H384" s="85"/>
    </row>
    <row r="385" spans="8:8">
      <c r="H385" s="85"/>
    </row>
    <row r="386" spans="8:8">
      <c r="H386" s="85"/>
    </row>
    <row r="387" spans="8:8">
      <c r="H387" s="85"/>
    </row>
    <row r="388" spans="8:8">
      <c r="H388" s="85"/>
    </row>
    <row r="389" spans="8:8">
      <c r="H389" s="85"/>
    </row>
    <row r="390" spans="8:8">
      <c r="H390" s="85"/>
    </row>
    <row r="391" spans="8:8">
      <c r="H391" s="85"/>
    </row>
    <row r="392" spans="8:8">
      <c r="H392" s="85"/>
    </row>
    <row r="393" spans="8:8">
      <c r="H393" s="85"/>
    </row>
    <row r="394" spans="8:8">
      <c r="H394" s="85"/>
    </row>
    <row r="395" spans="8:8">
      <c r="H395" s="85"/>
    </row>
    <row r="396" spans="8:8">
      <c r="H396" s="85"/>
    </row>
    <row r="397" spans="8:8">
      <c r="H397" s="85"/>
    </row>
    <row r="398" spans="8:8">
      <c r="H398" s="85"/>
    </row>
    <row r="399" spans="8:8">
      <c r="H399" s="85"/>
    </row>
    <row r="400" spans="8:8">
      <c r="H400" s="85"/>
    </row>
    <row r="401" spans="8:8">
      <c r="H401" s="85"/>
    </row>
    <row r="402" spans="8:8">
      <c r="H402" s="85"/>
    </row>
    <row r="403" spans="8:8">
      <c r="H403" s="85"/>
    </row>
    <row r="404" spans="8:8">
      <c r="H404" s="85"/>
    </row>
    <row r="405" spans="8:8">
      <c r="H405" s="85"/>
    </row>
    <row r="406" spans="8:8">
      <c r="H406" s="85"/>
    </row>
    <row r="407" spans="8:8">
      <c r="H407" s="85"/>
    </row>
    <row r="408" spans="8:8">
      <c r="H408" s="85"/>
    </row>
    <row r="409" spans="8:8">
      <c r="H409" s="85"/>
    </row>
    <row r="410" spans="8:8">
      <c r="H410" s="85"/>
    </row>
    <row r="411" spans="8:8">
      <c r="H411" s="85"/>
    </row>
    <row r="412" spans="8:8">
      <c r="H412" s="85"/>
    </row>
    <row r="413" spans="8:8">
      <c r="H413" s="85"/>
    </row>
    <row r="414" spans="8:8">
      <c r="H414" s="85"/>
    </row>
    <row r="415" spans="8:8">
      <c r="H415" s="85"/>
    </row>
    <row r="416" spans="8:8">
      <c r="H416" s="85"/>
    </row>
    <row r="417" spans="8:8">
      <c r="H417" s="85"/>
    </row>
    <row r="418" spans="8:8">
      <c r="H418" s="85"/>
    </row>
    <row r="419" spans="8:8">
      <c r="H419" s="85"/>
    </row>
    <row r="420" spans="8:8">
      <c r="H420" s="85"/>
    </row>
    <row r="421" spans="8:8">
      <c r="H421" s="85"/>
    </row>
    <row r="422" spans="8:8">
      <c r="H422" s="85"/>
    </row>
    <row r="423" spans="8:8">
      <c r="H423" s="85"/>
    </row>
    <row r="424" spans="8:8">
      <c r="H424" s="85"/>
    </row>
    <row r="425" spans="8:8">
      <c r="H425" s="85"/>
    </row>
    <row r="426" spans="8:8">
      <c r="H426" s="85"/>
    </row>
    <row r="427" spans="8:8">
      <c r="H427" s="85"/>
    </row>
    <row r="428" spans="8:8">
      <c r="H428" s="85"/>
    </row>
    <row r="429" spans="8:8">
      <c r="H429" s="85"/>
    </row>
    <row r="430" spans="8:8">
      <c r="H430" s="85"/>
    </row>
    <row r="431" spans="8:8">
      <c r="H431" s="85"/>
    </row>
    <row r="432" spans="8:8">
      <c r="H432" s="85"/>
    </row>
    <row r="433" spans="8:8">
      <c r="H433" s="85"/>
    </row>
    <row r="434" spans="8:8">
      <c r="H434" s="85"/>
    </row>
    <row r="435" spans="8:8">
      <c r="H435" s="85"/>
    </row>
    <row r="436" spans="8:8">
      <c r="H436" s="85"/>
    </row>
    <row r="437" spans="8:8">
      <c r="H437" s="85"/>
    </row>
    <row r="438" spans="8:8">
      <c r="H438" s="85"/>
    </row>
    <row r="439" spans="8:8">
      <c r="H439" s="85"/>
    </row>
    <row r="440" spans="8:8">
      <c r="H440" s="85"/>
    </row>
    <row r="441" spans="8:8">
      <c r="H441" s="85"/>
    </row>
    <row r="442" spans="8:8">
      <c r="H442" s="85"/>
    </row>
    <row r="443" spans="8:8">
      <c r="H443" s="85"/>
    </row>
    <row r="444" spans="8:8">
      <c r="H444" s="85"/>
    </row>
    <row r="445" spans="8:8">
      <c r="H445" s="85"/>
    </row>
    <row r="446" spans="8:8">
      <c r="H446" s="85"/>
    </row>
    <row r="447" spans="8:8">
      <c r="H447" s="85"/>
    </row>
    <row r="448" spans="8:8">
      <c r="H448" s="85"/>
    </row>
    <row r="449" spans="8:8">
      <c r="H449" s="85"/>
    </row>
    <row r="450" spans="8:8">
      <c r="H450" s="85"/>
    </row>
    <row r="451" spans="8:8">
      <c r="H451" s="85"/>
    </row>
    <row r="452" spans="8:8">
      <c r="H452" s="85"/>
    </row>
    <row r="453" spans="8:8">
      <c r="H453" s="85"/>
    </row>
    <row r="454" spans="8:8">
      <c r="H454" s="85"/>
    </row>
    <row r="455" spans="8:8">
      <c r="H455" s="85"/>
    </row>
    <row r="456" spans="8:8">
      <c r="H456" s="85"/>
    </row>
    <row r="457" spans="8:8">
      <c r="H457" s="85"/>
    </row>
    <row r="458" spans="8:8">
      <c r="H458" s="85"/>
    </row>
    <row r="459" spans="8:8">
      <c r="H459" s="85"/>
    </row>
    <row r="460" spans="8:8">
      <c r="H460" s="85"/>
    </row>
    <row r="461" spans="8:8">
      <c r="H461" s="85"/>
    </row>
    <row r="462" spans="8:8">
      <c r="H462" s="85"/>
    </row>
    <row r="463" spans="8:8">
      <c r="H463" s="85"/>
    </row>
    <row r="464" spans="8:8">
      <c r="H464" s="85"/>
    </row>
    <row r="465" spans="8:8">
      <c r="H465" s="85"/>
    </row>
    <row r="466" spans="8:8">
      <c r="H466" s="85"/>
    </row>
    <row r="467" spans="8:8">
      <c r="H467" s="85"/>
    </row>
    <row r="468" spans="8:8">
      <c r="H468" s="85"/>
    </row>
    <row r="469" spans="8:8">
      <c r="H469" s="85"/>
    </row>
    <row r="470" spans="8:8">
      <c r="H470" s="85"/>
    </row>
    <row r="471" spans="8:8">
      <c r="H471" s="85"/>
    </row>
    <row r="472" spans="8:8">
      <c r="H472" s="85"/>
    </row>
    <row r="473" spans="8:8">
      <c r="H473" s="85"/>
    </row>
    <row r="474" spans="8:8">
      <c r="H474" s="85"/>
    </row>
    <row r="475" spans="8:8">
      <c r="H475" s="85"/>
    </row>
    <row r="476" spans="8:8">
      <c r="H476" s="85"/>
    </row>
    <row r="477" spans="8:8">
      <c r="H477" s="85"/>
    </row>
    <row r="478" spans="8:8">
      <c r="H478" s="85"/>
    </row>
    <row r="479" spans="8:8">
      <c r="H479" s="85"/>
    </row>
    <row r="480" spans="8:8">
      <c r="H480" s="85"/>
    </row>
    <row r="481" spans="8:8">
      <c r="H481" s="85"/>
    </row>
    <row r="482" spans="8:8">
      <c r="H482" s="85"/>
    </row>
    <row r="483" spans="8:8">
      <c r="H483" s="85"/>
    </row>
    <row r="484" spans="8:8">
      <c r="H484" s="85"/>
    </row>
    <row r="485" spans="8:8">
      <c r="H485" s="85"/>
    </row>
    <row r="486" spans="8:8">
      <c r="H486" s="85"/>
    </row>
    <row r="487" spans="8:8">
      <c r="H487" s="85"/>
    </row>
    <row r="488" spans="8:8">
      <c r="H488" s="85"/>
    </row>
    <row r="489" spans="8:8">
      <c r="H489" s="85"/>
    </row>
    <row r="490" spans="8:8">
      <c r="H490" s="85"/>
    </row>
    <row r="491" spans="8:8">
      <c r="H491" s="85"/>
    </row>
    <row r="492" spans="8:8">
      <c r="H492" s="85"/>
    </row>
    <row r="493" spans="8:8">
      <c r="H493" s="85"/>
    </row>
    <row r="494" spans="8:8">
      <c r="H494" s="85"/>
    </row>
    <row r="495" spans="8:8">
      <c r="H495" s="85"/>
    </row>
    <row r="496" spans="8:8">
      <c r="H496" s="85"/>
    </row>
    <row r="497" spans="8:8">
      <c r="H497" s="85"/>
    </row>
    <row r="498" spans="8:8">
      <c r="H498" s="85"/>
    </row>
    <row r="499" spans="8:8">
      <c r="H499" s="85"/>
    </row>
    <row r="500" spans="8:8">
      <c r="H500" s="85"/>
    </row>
    <row r="501" spans="8:8">
      <c r="H501" s="85"/>
    </row>
    <row r="502" spans="8:8">
      <c r="H502" s="85"/>
    </row>
    <row r="503" spans="8:8">
      <c r="H503" s="85"/>
    </row>
    <row r="504" spans="8:8">
      <c r="H504" s="85"/>
    </row>
    <row r="505" spans="8:8">
      <c r="H505" s="85"/>
    </row>
    <row r="506" spans="8:8">
      <c r="H506" s="85"/>
    </row>
    <row r="507" spans="8:8">
      <c r="H507" s="85"/>
    </row>
    <row r="508" spans="8:8">
      <c r="H508" s="85"/>
    </row>
    <row r="509" spans="8:8">
      <c r="H509" s="85"/>
    </row>
    <row r="510" spans="8:8">
      <c r="H510" s="85"/>
    </row>
    <row r="511" spans="8:8">
      <c r="H511" s="85"/>
    </row>
    <row r="512" spans="8:8">
      <c r="H512" s="85"/>
    </row>
    <row r="513" spans="8:8">
      <c r="H513" s="85"/>
    </row>
    <row r="514" spans="8:8">
      <c r="H514" s="85"/>
    </row>
    <row r="515" spans="8:8">
      <c r="H515" s="85"/>
    </row>
    <row r="516" spans="8:8">
      <c r="H516" s="85"/>
    </row>
    <row r="517" spans="8:8">
      <c r="H517" s="85"/>
    </row>
    <row r="518" spans="8:8">
      <c r="H518" s="85"/>
    </row>
    <row r="519" spans="8:8">
      <c r="H519" s="85"/>
    </row>
    <row r="520" spans="8:8">
      <c r="H520" s="85"/>
    </row>
    <row r="521" spans="8:8">
      <c r="H521" s="85"/>
    </row>
    <row r="522" spans="8:8">
      <c r="H522" s="85"/>
    </row>
    <row r="523" spans="8:8">
      <c r="H523" s="85"/>
    </row>
    <row r="524" spans="8:8">
      <c r="H524" s="85"/>
    </row>
    <row r="525" spans="8:8">
      <c r="H525" s="85"/>
    </row>
    <row r="526" spans="8:8">
      <c r="H526" s="85"/>
    </row>
    <row r="527" spans="8:8">
      <c r="H527" s="85"/>
    </row>
    <row r="528" spans="8:8">
      <c r="H528" s="85"/>
    </row>
    <row r="529" spans="8:8">
      <c r="H529" s="85"/>
    </row>
    <row r="530" spans="8:8">
      <c r="H530" s="85"/>
    </row>
    <row r="531" spans="8:8">
      <c r="H531" s="85"/>
    </row>
    <row r="532" spans="8:8">
      <c r="H532" s="85"/>
    </row>
    <row r="533" spans="8:8">
      <c r="H533" s="85"/>
    </row>
    <row r="534" spans="8:8">
      <c r="H534" s="85"/>
    </row>
    <row r="535" spans="8:8">
      <c r="H535" s="85"/>
    </row>
    <row r="536" spans="8:8">
      <c r="H536" s="85"/>
    </row>
    <row r="537" spans="8:8">
      <c r="H537" s="85"/>
    </row>
    <row r="538" spans="8:8">
      <c r="H538" s="85"/>
    </row>
    <row r="539" spans="8:8">
      <c r="H539" s="85"/>
    </row>
    <row r="540" spans="8:8">
      <c r="H540" s="85"/>
    </row>
    <row r="541" spans="8:8">
      <c r="H541" s="85"/>
    </row>
    <row r="542" spans="8:8">
      <c r="H542" s="85"/>
    </row>
    <row r="543" spans="8:8">
      <c r="H543" s="85"/>
    </row>
    <row r="544" spans="8:8">
      <c r="H544" s="85"/>
    </row>
    <row r="545" spans="8:8">
      <c r="H545" s="85"/>
    </row>
    <row r="546" spans="8:8">
      <c r="H546" s="85"/>
    </row>
    <row r="547" spans="8:8">
      <c r="H547" s="85"/>
    </row>
    <row r="548" spans="8:8">
      <c r="H548" s="85"/>
    </row>
    <row r="549" spans="8:8">
      <c r="H549" s="85"/>
    </row>
    <row r="550" spans="8:8">
      <c r="H550" s="86"/>
    </row>
    <row r="551" spans="8:8">
      <c r="H551" s="86"/>
    </row>
    <row r="552" spans="8:8">
      <c r="H552" s="86"/>
    </row>
    <row r="553" spans="8:8">
      <c r="H553" s="86"/>
    </row>
    <row r="554" spans="8:8">
      <c r="H554" s="86"/>
    </row>
    <row r="555" spans="8:8">
      <c r="H555" s="86"/>
    </row>
    <row r="556" spans="8:8">
      <c r="H556" s="86"/>
    </row>
    <row r="557" spans="8:8">
      <c r="H557" s="86"/>
    </row>
    <row r="558" spans="8:8">
      <c r="H558" s="86"/>
    </row>
    <row r="559" spans="8:8">
      <c r="H559" s="86"/>
    </row>
    <row r="560" spans="8:8">
      <c r="H560" s="86"/>
    </row>
    <row r="561" spans="8:8">
      <c r="H561" s="86"/>
    </row>
    <row r="562" spans="8:8">
      <c r="H562" s="86"/>
    </row>
    <row r="563" spans="8:8">
      <c r="H563" s="86"/>
    </row>
    <row r="564" spans="8:8">
      <c r="H564" s="86"/>
    </row>
    <row r="565" spans="8:8">
      <c r="H565" s="86"/>
    </row>
    <row r="566" spans="8:8">
      <c r="H566" s="86"/>
    </row>
    <row r="567" spans="8:8">
      <c r="H567" s="86"/>
    </row>
    <row r="568" spans="8:8">
      <c r="H568" s="86"/>
    </row>
    <row r="569" spans="8:8">
      <c r="H569" s="86"/>
    </row>
    <row r="570" spans="8:8">
      <c r="H570" s="86"/>
    </row>
    <row r="571" spans="8:8">
      <c r="H571" s="86"/>
    </row>
    <row r="572" spans="8:8">
      <c r="H572" s="86"/>
    </row>
    <row r="573" spans="8:8">
      <c r="H573" s="86"/>
    </row>
    <row r="574" spans="8:8">
      <c r="H574" s="86"/>
    </row>
    <row r="575" spans="8:8">
      <c r="H575" s="86"/>
    </row>
    <row r="576" spans="8:8">
      <c r="H576" s="86"/>
    </row>
    <row r="577" spans="8:8">
      <c r="H577" s="86"/>
    </row>
    <row r="578" spans="8:8">
      <c r="H578" s="86"/>
    </row>
    <row r="579" spans="8:8">
      <c r="H579" s="86"/>
    </row>
    <row r="580" spans="8:8">
      <c r="H580" s="86"/>
    </row>
    <row r="581" spans="8:8">
      <c r="H581" s="86"/>
    </row>
    <row r="582" spans="8:8">
      <c r="H582" s="86"/>
    </row>
    <row r="583" spans="8:8">
      <c r="H583" s="86"/>
    </row>
    <row r="584" spans="8:8">
      <c r="H584" s="86"/>
    </row>
    <row r="585" spans="8:8">
      <c r="H585" s="86"/>
    </row>
    <row r="586" spans="8:8">
      <c r="H586" s="86"/>
    </row>
    <row r="587" spans="8:8">
      <c r="H587" s="86"/>
    </row>
    <row r="588" spans="8:8">
      <c r="H588" s="86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15" type="noConversion"/>
  <printOptions horizontalCentered="1"/>
  <pageMargins left="0.6692913385826772" right="0.6692913385826772" top="0.6692913385826772" bottom="0.6692913385826772" header="0.6692913385826772" footer="0.39370078740157483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3"/>
  <sheetViews>
    <sheetView workbookViewId="0">
      <selection activeCell="A12" sqref="A12:C13"/>
    </sheetView>
  </sheetViews>
  <sheetFormatPr defaultRowHeight="13.5"/>
  <cols>
    <col min="1" max="1" width="16.88671875" style="2" customWidth="1"/>
    <col min="2" max="2" width="17.44140625" style="2" customWidth="1"/>
    <col min="3" max="3" width="31.88671875" style="2" customWidth="1"/>
    <col min="4" max="4" width="8.5546875" style="3" customWidth="1"/>
    <col min="5" max="5" width="13.77734375" style="615" bestFit="1" customWidth="1"/>
    <col min="257" max="257" width="16.88671875" customWidth="1"/>
    <col min="258" max="258" width="15.77734375" customWidth="1"/>
    <col min="259" max="259" width="31.88671875" customWidth="1"/>
    <col min="260" max="260" width="9.44140625" customWidth="1"/>
    <col min="513" max="513" width="16.88671875" customWidth="1"/>
    <col min="514" max="514" width="15.77734375" customWidth="1"/>
    <col min="515" max="515" width="31.88671875" customWidth="1"/>
    <col min="516" max="516" width="9.44140625" customWidth="1"/>
    <col min="769" max="769" width="16.88671875" customWidth="1"/>
    <col min="770" max="770" width="15.77734375" customWidth="1"/>
    <col min="771" max="771" width="31.88671875" customWidth="1"/>
    <col min="772" max="772" width="9.44140625" customWidth="1"/>
    <col min="1025" max="1025" width="16.88671875" customWidth="1"/>
    <col min="1026" max="1026" width="15.77734375" customWidth="1"/>
    <col min="1027" max="1027" width="31.88671875" customWidth="1"/>
    <col min="1028" max="1028" width="9.44140625" customWidth="1"/>
    <col min="1281" max="1281" width="16.88671875" customWidth="1"/>
    <col min="1282" max="1282" width="15.77734375" customWidth="1"/>
    <col min="1283" max="1283" width="31.88671875" customWidth="1"/>
    <col min="1284" max="1284" width="9.44140625" customWidth="1"/>
    <col min="1537" max="1537" width="16.88671875" customWidth="1"/>
    <col min="1538" max="1538" width="15.77734375" customWidth="1"/>
    <col min="1539" max="1539" width="31.88671875" customWidth="1"/>
    <col min="1540" max="1540" width="9.44140625" customWidth="1"/>
    <col min="1793" max="1793" width="16.88671875" customWidth="1"/>
    <col min="1794" max="1794" width="15.77734375" customWidth="1"/>
    <col min="1795" max="1795" width="31.88671875" customWidth="1"/>
    <col min="1796" max="1796" width="9.44140625" customWidth="1"/>
    <col min="2049" max="2049" width="16.88671875" customWidth="1"/>
    <col min="2050" max="2050" width="15.77734375" customWidth="1"/>
    <col min="2051" max="2051" width="31.88671875" customWidth="1"/>
    <col min="2052" max="2052" width="9.44140625" customWidth="1"/>
    <col min="2305" max="2305" width="16.88671875" customWidth="1"/>
    <col min="2306" max="2306" width="15.77734375" customWidth="1"/>
    <col min="2307" max="2307" width="31.88671875" customWidth="1"/>
    <col min="2308" max="2308" width="9.44140625" customWidth="1"/>
    <col min="2561" max="2561" width="16.88671875" customWidth="1"/>
    <col min="2562" max="2562" width="15.77734375" customWidth="1"/>
    <col min="2563" max="2563" width="31.88671875" customWidth="1"/>
    <col min="2564" max="2564" width="9.44140625" customWidth="1"/>
    <col min="2817" max="2817" width="16.88671875" customWidth="1"/>
    <col min="2818" max="2818" width="15.77734375" customWidth="1"/>
    <col min="2819" max="2819" width="31.88671875" customWidth="1"/>
    <col min="2820" max="2820" width="9.44140625" customWidth="1"/>
    <col min="3073" max="3073" width="16.88671875" customWidth="1"/>
    <col min="3074" max="3074" width="15.77734375" customWidth="1"/>
    <col min="3075" max="3075" width="31.88671875" customWidth="1"/>
    <col min="3076" max="3076" width="9.44140625" customWidth="1"/>
    <col min="3329" max="3329" width="16.88671875" customWidth="1"/>
    <col min="3330" max="3330" width="15.77734375" customWidth="1"/>
    <col min="3331" max="3331" width="31.88671875" customWidth="1"/>
    <col min="3332" max="3332" width="9.44140625" customWidth="1"/>
    <col min="3585" max="3585" width="16.88671875" customWidth="1"/>
    <col min="3586" max="3586" width="15.77734375" customWidth="1"/>
    <col min="3587" max="3587" width="31.88671875" customWidth="1"/>
    <col min="3588" max="3588" width="9.44140625" customWidth="1"/>
    <col min="3841" max="3841" width="16.88671875" customWidth="1"/>
    <col min="3842" max="3842" width="15.77734375" customWidth="1"/>
    <col min="3843" max="3843" width="31.88671875" customWidth="1"/>
    <col min="3844" max="3844" width="9.44140625" customWidth="1"/>
    <col min="4097" max="4097" width="16.88671875" customWidth="1"/>
    <col min="4098" max="4098" width="15.77734375" customWidth="1"/>
    <col min="4099" max="4099" width="31.88671875" customWidth="1"/>
    <col min="4100" max="4100" width="9.44140625" customWidth="1"/>
    <col min="4353" max="4353" width="16.88671875" customWidth="1"/>
    <col min="4354" max="4354" width="15.77734375" customWidth="1"/>
    <col min="4355" max="4355" width="31.88671875" customWidth="1"/>
    <col min="4356" max="4356" width="9.44140625" customWidth="1"/>
    <col min="4609" max="4609" width="16.88671875" customWidth="1"/>
    <col min="4610" max="4610" width="15.77734375" customWidth="1"/>
    <col min="4611" max="4611" width="31.88671875" customWidth="1"/>
    <col min="4612" max="4612" width="9.44140625" customWidth="1"/>
    <col min="4865" max="4865" width="16.88671875" customWidth="1"/>
    <col min="4866" max="4866" width="15.77734375" customWidth="1"/>
    <col min="4867" max="4867" width="31.88671875" customWidth="1"/>
    <col min="4868" max="4868" width="9.44140625" customWidth="1"/>
    <col min="5121" max="5121" width="16.88671875" customWidth="1"/>
    <col min="5122" max="5122" width="15.77734375" customWidth="1"/>
    <col min="5123" max="5123" width="31.88671875" customWidth="1"/>
    <col min="5124" max="5124" width="9.44140625" customWidth="1"/>
    <col min="5377" max="5377" width="16.88671875" customWidth="1"/>
    <col min="5378" max="5378" width="15.77734375" customWidth="1"/>
    <col min="5379" max="5379" width="31.88671875" customWidth="1"/>
    <col min="5380" max="5380" width="9.44140625" customWidth="1"/>
    <col min="5633" max="5633" width="16.88671875" customWidth="1"/>
    <col min="5634" max="5634" width="15.77734375" customWidth="1"/>
    <col min="5635" max="5635" width="31.88671875" customWidth="1"/>
    <col min="5636" max="5636" width="9.44140625" customWidth="1"/>
    <col min="5889" max="5889" width="16.88671875" customWidth="1"/>
    <col min="5890" max="5890" width="15.77734375" customWidth="1"/>
    <col min="5891" max="5891" width="31.88671875" customWidth="1"/>
    <col min="5892" max="5892" width="9.44140625" customWidth="1"/>
    <col min="6145" max="6145" width="16.88671875" customWidth="1"/>
    <col min="6146" max="6146" width="15.77734375" customWidth="1"/>
    <col min="6147" max="6147" width="31.88671875" customWidth="1"/>
    <col min="6148" max="6148" width="9.44140625" customWidth="1"/>
    <col min="6401" max="6401" width="16.88671875" customWidth="1"/>
    <col min="6402" max="6402" width="15.77734375" customWidth="1"/>
    <col min="6403" max="6403" width="31.88671875" customWidth="1"/>
    <col min="6404" max="6404" width="9.44140625" customWidth="1"/>
    <col min="6657" max="6657" width="16.88671875" customWidth="1"/>
    <col min="6658" max="6658" width="15.77734375" customWidth="1"/>
    <col min="6659" max="6659" width="31.88671875" customWidth="1"/>
    <col min="6660" max="6660" width="9.44140625" customWidth="1"/>
    <col min="6913" max="6913" width="16.88671875" customWidth="1"/>
    <col min="6914" max="6914" width="15.77734375" customWidth="1"/>
    <col min="6915" max="6915" width="31.88671875" customWidth="1"/>
    <col min="6916" max="6916" width="9.44140625" customWidth="1"/>
    <col min="7169" max="7169" width="16.88671875" customWidth="1"/>
    <col min="7170" max="7170" width="15.77734375" customWidth="1"/>
    <col min="7171" max="7171" width="31.88671875" customWidth="1"/>
    <col min="7172" max="7172" width="9.44140625" customWidth="1"/>
    <col min="7425" max="7425" width="16.88671875" customWidth="1"/>
    <col min="7426" max="7426" width="15.77734375" customWidth="1"/>
    <col min="7427" max="7427" width="31.88671875" customWidth="1"/>
    <col min="7428" max="7428" width="9.44140625" customWidth="1"/>
    <col min="7681" max="7681" width="16.88671875" customWidth="1"/>
    <col min="7682" max="7682" width="15.77734375" customWidth="1"/>
    <col min="7683" max="7683" width="31.88671875" customWidth="1"/>
    <col min="7684" max="7684" width="9.44140625" customWidth="1"/>
    <col min="7937" max="7937" width="16.88671875" customWidth="1"/>
    <col min="7938" max="7938" width="15.77734375" customWidth="1"/>
    <col min="7939" max="7939" width="31.88671875" customWidth="1"/>
    <col min="7940" max="7940" width="9.44140625" customWidth="1"/>
    <col min="8193" max="8193" width="16.88671875" customWidth="1"/>
    <col min="8194" max="8194" width="15.77734375" customWidth="1"/>
    <col min="8195" max="8195" width="31.88671875" customWidth="1"/>
    <col min="8196" max="8196" width="9.44140625" customWidth="1"/>
    <col min="8449" max="8449" width="16.88671875" customWidth="1"/>
    <col min="8450" max="8450" width="15.77734375" customWidth="1"/>
    <col min="8451" max="8451" width="31.88671875" customWidth="1"/>
    <col min="8452" max="8452" width="9.44140625" customWidth="1"/>
    <col min="8705" max="8705" width="16.88671875" customWidth="1"/>
    <col min="8706" max="8706" width="15.77734375" customWidth="1"/>
    <col min="8707" max="8707" width="31.88671875" customWidth="1"/>
    <col min="8708" max="8708" width="9.44140625" customWidth="1"/>
    <col min="8961" max="8961" width="16.88671875" customWidth="1"/>
    <col min="8962" max="8962" width="15.77734375" customWidth="1"/>
    <col min="8963" max="8963" width="31.88671875" customWidth="1"/>
    <col min="8964" max="8964" width="9.44140625" customWidth="1"/>
    <col min="9217" max="9217" width="16.88671875" customWidth="1"/>
    <col min="9218" max="9218" width="15.77734375" customWidth="1"/>
    <col min="9219" max="9219" width="31.88671875" customWidth="1"/>
    <col min="9220" max="9220" width="9.44140625" customWidth="1"/>
    <col min="9473" max="9473" width="16.88671875" customWidth="1"/>
    <col min="9474" max="9474" width="15.77734375" customWidth="1"/>
    <col min="9475" max="9475" width="31.88671875" customWidth="1"/>
    <col min="9476" max="9476" width="9.44140625" customWidth="1"/>
    <col min="9729" max="9729" width="16.88671875" customWidth="1"/>
    <col min="9730" max="9730" width="15.77734375" customWidth="1"/>
    <col min="9731" max="9731" width="31.88671875" customWidth="1"/>
    <col min="9732" max="9732" width="9.44140625" customWidth="1"/>
    <col min="9985" max="9985" width="16.88671875" customWidth="1"/>
    <col min="9986" max="9986" width="15.77734375" customWidth="1"/>
    <col min="9987" max="9987" width="31.88671875" customWidth="1"/>
    <col min="9988" max="9988" width="9.44140625" customWidth="1"/>
    <col min="10241" max="10241" width="16.88671875" customWidth="1"/>
    <col min="10242" max="10242" width="15.77734375" customWidth="1"/>
    <col min="10243" max="10243" width="31.88671875" customWidth="1"/>
    <col min="10244" max="10244" width="9.44140625" customWidth="1"/>
    <col min="10497" max="10497" width="16.88671875" customWidth="1"/>
    <col min="10498" max="10498" width="15.77734375" customWidth="1"/>
    <col min="10499" max="10499" width="31.88671875" customWidth="1"/>
    <col min="10500" max="10500" width="9.44140625" customWidth="1"/>
    <col min="10753" max="10753" width="16.88671875" customWidth="1"/>
    <col min="10754" max="10754" width="15.77734375" customWidth="1"/>
    <col min="10755" max="10755" width="31.88671875" customWidth="1"/>
    <col min="10756" max="10756" width="9.44140625" customWidth="1"/>
    <col min="11009" max="11009" width="16.88671875" customWidth="1"/>
    <col min="11010" max="11010" width="15.77734375" customWidth="1"/>
    <col min="11011" max="11011" width="31.88671875" customWidth="1"/>
    <col min="11012" max="11012" width="9.44140625" customWidth="1"/>
    <col min="11265" max="11265" width="16.88671875" customWidth="1"/>
    <col min="11266" max="11266" width="15.77734375" customWidth="1"/>
    <col min="11267" max="11267" width="31.88671875" customWidth="1"/>
    <col min="11268" max="11268" width="9.44140625" customWidth="1"/>
    <col min="11521" max="11521" width="16.88671875" customWidth="1"/>
    <col min="11522" max="11522" width="15.77734375" customWidth="1"/>
    <col min="11523" max="11523" width="31.88671875" customWidth="1"/>
    <col min="11524" max="11524" width="9.44140625" customWidth="1"/>
    <col min="11777" max="11777" width="16.88671875" customWidth="1"/>
    <col min="11778" max="11778" width="15.77734375" customWidth="1"/>
    <col min="11779" max="11779" width="31.88671875" customWidth="1"/>
    <col min="11780" max="11780" width="9.44140625" customWidth="1"/>
    <col min="12033" max="12033" width="16.88671875" customWidth="1"/>
    <col min="12034" max="12034" width="15.77734375" customWidth="1"/>
    <col min="12035" max="12035" width="31.88671875" customWidth="1"/>
    <col min="12036" max="12036" width="9.44140625" customWidth="1"/>
    <col min="12289" max="12289" width="16.88671875" customWidth="1"/>
    <col min="12290" max="12290" width="15.77734375" customWidth="1"/>
    <col min="12291" max="12291" width="31.88671875" customWidth="1"/>
    <col min="12292" max="12292" width="9.44140625" customWidth="1"/>
    <col min="12545" max="12545" width="16.88671875" customWidth="1"/>
    <col min="12546" max="12546" width="15.77734375" customWidth="1"/>
    <col min="12547" max="12547" width="31.88671875" customWidth="1"/>
    <col min="12548" max="12548" width="9.44140625" customWidth="1"/>
    <col min="12801" max="12801" width="16.88671875" customWidth="1"/>
    <col min="12802" max="12802" width="15.77734375" customWidth="1"/>
    <col min="12803" max="12803" width="31.88671875" customWidth="1"/>
    <col min="12804" max="12804" width="9.44140625" customWidth="1"/>
    <col min="13057" max="13057" width="16.88671875" customWidth="1"/>
    <col min="13058" max="13058" width="15.77734375" customWidth="1"/>
    <col min="13059" max="13059" width="31.88671875" customWidth="1"/>
    <col min="13060" max="13060" width="9.44140625" customWidth="1"/>
    <col min="13313" max="13313" width="16.88671875" customWidth="1"/>
    <col min="13314" max="13314" width="15.77734375" customWidth="1"/>
    <col min="13315" max="13315" width="31.88671875" customWidth="1"/>
    <col min="13316" max="13316" width="9.44140625" customWidth="1"/>
    <col min="13569" max="13569" width="16.88671875" customWidth="1"/>
    <col min="13570" max="13570" width="15.77734375" customWidth="1"/>
    <col min="13571" max="13571" width="31.88671875" customWidth="1"/>
    <col min="13572" max="13572" width="9.44140625" customWidth="1"/>
    <col min="13825" max="13825" width="16.88671875" customWidth="1"/>
    <col min="13826" max="13826" width="15.77734375" customWidth="1"/>
    <col min="13827" max="13827" width="31.88671875" customWidth="1"/>
    <col min="13828" max="13828" width="9.44140625" customWidth="1"/>
    <col min="14081" max="14081" width="16.88671875" customWidth="1"/>
    <col min="14082" max="14082" width="15.77734375" customWidth="1"/>
    <col min="14083" max="14083" width="31.88671875" customWidth="1"/>
    <col min="14084" max="14084" width="9.44140625" customWidth="1"/>
    <col min="14337" max="14337" width="16.88671875" customWidth="1"/>
    <col min="14338" max="14338" width="15.77734375" customWidth="1"/>
    <col min="14339" max="14339" width="31.88671875" customWidth="1"/>
    <col min="14340" max="14340" width="9.44140625" customWidth="1"/>
    <col min="14593" max="14593" width="16.88671875" customWidth="1"/>
    <col min="14594" max="14594" width="15.77734375" customWidth="1"/>
    <col min="14595" max="14595" width="31.88671875" customWidth="1"/>
    <col min="14596" max="14596" width="9.44140625" customWidth="1"/>
    <col min="14849" max="14849" width="16.88671875" customWidth="1"/>
    <col min="14850" max="14850" width="15.77734375" customWidth="1"/>
    <col min="14851" max="14851" width="31.88671875" customWidth="1"/>
    <col min="14852" max="14852" width="9.44140625" customWidth="1"/>
    <col min="15105" max="15105" width="16.88671875" customWidth="1"/>
    <col min="15106" max="15106" width="15.77734375" customWidth="1"/>
    <col min="15107" max="15107" width="31.88671875" customWidth="1"/>
    <col min="15108" max="15108" width="9.44140625" customWidth="1"/>
    <col min="15361" max="15361" width="16.88671875" customWidth="1"/>
    <col min="15362" max="15362" width="15.77734375" customWidth="1"/>
    <col min="15363" max="15363" width="31.88671875" customWidth="1"/>
    <col min="15364" max="15364" width="9.44140625" customWidth="1"/>
    <col min="15617" max="15617" width="16.88671875" customWidth="1"/>
    <col min="15618" max="15618" width="15.77734375" customWidth="1"/>
    <col min="15619" max="15619" width="31.88671875" customWidth="1"/>
    <col min="15620" max="15620" width="9.44140625" customWidth="1"/>
    <col min="15873" max="15873" width="16.88671875" customWidth="1"/>
    <col min="15874" max="15874" width="15.77734375" customWidth="1"/>
    <col min="15875" max="15875" width="31.88671875" customWidth="1"/>
    <col min="15876" max="15876" width="9.44140625" customWidth="1"/>
    <col min="16129" max="16129" width="16.88671875" customWidth="1"/>
    <col min="16130" max="16130" width="15.77734375" customWidth="1"/>
    <col min="16131" max="16131" width="31.88671875" customWidth="1"/>
    <col min="16132" max="16132" width="9.44140625" customWidth="1"/>
  </cols>
  <sheetData>
    <row r="1" spans="1:5">
      <c r="A1" s="13" t="s">
        <v>342</v>
      </c>
    </row>
    <row r="2" spans="1:5" ht="38.25" customHeight="1">
      <c r="A2" s="1392" t="s">
        <v>402</v>
      </c>
      <c r="B2" s="1392"/>
      <c r="C2" s="1392"/>
      <c r="D2" s="1392"/>
    </row>
    <row r="3" spans="1:5" ht="14.25" thickBot="1">
      <c r="C3" s="1409"/>
      <c r="D3" s="1409"/>
    </row>
    <row r="4" spans="1:5" s="189" customFormat="1" ht="40.5" customHeight="1" thickBot="1">
      <c r="A4" s="17" t="s">
        <v>136</v>
      </c>
      <c r="B4" s="18" t="s">
        <v>4</v>
      </c>
      <c r="C4" s="18" t="s">
        <v>343</v>
      </c>
      <c r="D4" s="19" t="s">
        <v>110</v>
      </c>
      <c r="E4" s="751"/>
    </row>
    <row r="5" spans="1:5" ht="33.6" customHeight="1">
      <c r="A5" s="87" t="s">
        <v>9</v>
      </c>
      <c r="B5" s="88">
        <v>878367100</v>
      </c>
      <c r="C5" s="89" t="s">
        <v>670</v>
      </c>
      <c r="D5" s="752"/>
    </row>
    <row r="6" spans="1:5" ht="100.5" customHeight="1">
      <c r="A6" s="67" t="s">
        <v>10</v>
      </c>
      <c r="B6" s="71">
        <v>175450400</v>
      </c>
      <c r="C6" s="441" t="s">
        <v>1065</v>
      </c>
      <c r="D6" s="70"/>
    </row>
    <row r="7" spans="1:5" ht="33.6" customHeight="1">
      <c r="A7" s="72" t="s">
        <v>11</v>
      </c>
      <c r="B7" s="71">
        <v>135533655</v>
      </c>
      <c r="C7" s="441" t="s">
        <v>950</v>
      </c>
      <c r="D7" s="391"/>
    </row>
    <row r="8" spans="1:5" ht="80.099999999999994" customHeight="1">
      <c r="A8" s="76" t="s">
        <v>344</v>
      </c>
      <c r="B8" s="71">
        <v>98180560</v>
      </c>
      <c r="C8" s="497" t="s">
        <v>804</v>
      </c>
      <c r="D8" s="391"/>
    </row>
    <row r="9" spans="1:5" ht="34.35" customHeight="1" thickBot="1">
      <c r="A9" s="90" t="s">
        <v>802</v>
      </c>
      <c r="B9" s="91">
        <v>6300000</v>
      </c>
      <c r="C9" s="753" t="s">
        <v>803</v>
      </c>
      <c r="D9" s="92"/>
    </row>
    <row r="10" spans="1:5" ht="34.5" customHeight="1" thickTop="1" thickBot="1">
      <c r="A10" s="754" t="s">
        <v>345</v>
      </c>
      <c r="B10" s="755">
        <f>SUM(B5:B9)</f>
        <v>1293831715</v>
      </c>
      <c r="C10" s="756"/>
      <c r="D10" s="757"/>
    </row>
    <row r="11" spans="1:5" ht="18.75" customHeight="1"/>
    <row r="12" spans="1:5" ht="18.75" customHeight="1"/>
    <row r="13" spans="1:5" ht="18.75" customHeight="1"/>
  </sheetData>
  <mergeCells count="2">
    <mergeCell ref="A2:D2"/>
    <mergeCell ref="C3:D3"/>
  </mergeCells>
  <phoneticPr fontId="15" type="noConversion"/>
  <printOptions horizontalCentered="1"/>
  <pageMargins left="0.6692913385826772" right="0.6692913385826772" top="0.47244094488188981" bottom="0.39370078740157483" header="7.874015748031496E-2" footer="0.39370078740157483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27"/>
  <sheetViews>
    <sheetView topLeftCell="A22" zoomScaleNormal="100" workbookViewId="0">
      <selection activeCell="A12" sqref="A12:C13"/>
    </sheetView>
  </sheetViews>
  <sheetFormatPr defaultColWidth="8.88671875" defaultRowHeight="13.5"/>
  <cols>
    <col min="1" max="1" width="10.88671875" style="2" customWidth="1"/>
    <col min="2" max="2" width="13.109375" style="2" customWidth="1"/>
    <col min="3" max="3" width="11.33203125" style="2" customWidth="1"/>
    <col min="4" max="4" width="37.88671875" style="2" customWidth="1"/>
    <col min="5" max="5" width="3.5546875" style="3" customWidth="1"/>
  </cols>
  <sheetData>
    <row r="1" spans="1:5">
      <c r="A1" s="13" t="s">
        <v>436</v>
      </c>
    </row>
    <row r="2" spans="1:5" ht="28.5" customHeight="1">
      <c r="A2" s="1392" t="s">
        <v>403</v>
      </c>
      <c r="B2" s="1392"/>
      <c r="C2" s="1392"/>
      <c r="D2" s="1392"/>
      <c r="E2" s="1392"/>
    </row>
    <row r="3" spans="1:5" ht="11.25" customHeight="1" thickBot="1"/>
    <row r="4" spans="1:5" s="189" customFormat="1" ht="20.25" customHeight="1" thickBot="1">
      <c r="A4" s="23" t="s">
        <v>136</v>
      </c>
      <c r="B4" s="622" t="s">
        <v>134</v>
      </c>
      <c r="C4" s="24" t="s">
        <v>4</v>
      </c>
      <c r="D4" s="24" t="s">
        <v>343</v>
      </c>
      <c r="E4" s="1223" t="s">
        <v>110</v>
      </c>
    </row>
    <row r="5" spans="1:5" s="66" customFormat="1" ht="20.25" customHeight="1">
      <c r="A5" s="130" t="s">
        <v>665</v>
      </c>
      <c r="B5" s="131" t="s">
        <v>666</v>
      </c>
      <c r="C5" s="689">
        <v>84000</v>
      </c>
      <c r="D5" s="1222" t="s">
        <v>2704</v>
      </c>
      <c r="E5" s="712"/>
    </row>
    <row r="6" spans="1:5" s="66" customFormat="1" ht="20.25" customHeight="1">
      <c r="A6" s="67" t="s">
        <v>667</v>
      </c>
      <c r="B6" s="68" t="s">
        <v>580</v>
      </c>
      <c r="C6" s="69">
        <v>458700</v>
      </c>
      <c r="D6" s="60" t="s">
        <v>2705</v>
      </c>
      <c r="E6" s="70"/>
    </row>
    <row r="7" spans="1:5" s="66" customFormat="1" ht="39.75" customHeight="1">
      <c r="A7" s="67" t="s">
        <v>582</v>
      </c>
      <c r="B7" s="68" t="s">
        <v>581</v>
      </c>
      <c r="C7" s="69">
        <v>7903000</v>
      </c>
      <c r="D7" s="60" t="s">
        <v>2707</v>
      </c>
      <c r="E7" s="70"/>
    </row>
    <row r="8" spans="1:5" s="66" customFormat="1" ht="48" customHeight="1">
      <c r="A8" s="67" t="s">
        <v>29</v>
      </c>
      <c r="B8" s="442" t="s">
        <v>1156</v>
      </c>
      <c r="C8" s="69">
        <v>2229780</v>
      </c>
      <c r="D8" s="60" t="s">
        <v>2709</v>
      </c>
      <c r="E8" s="70"/>
    </row>
    <row r="9" spans="1:5" s="66" customFormat="1" ht="53.25" customHeight="1">
      <c r="A9" s="67" t="s">
        <v>583</v>
      </c>
      <c r="B9" s="68" t="s">
        <v>805</v>
      </c>
      <c r="C9" s="69">
        <v>9194710</v>
      </c>
      <c r="D9" s="60" t="s">
        <v>2710</v>
      </c>
      <c r="E9" s="70"/>
    </row>
    <row r="10" spans="1:5" s="66" customFormat="1" ht="42.75" customHeight="1">
      <c r="A10" s="67" t="s">
        <v>31</v>
      </c>
      <c r="B10" s="442" t="s">
        <v>1155</v>
      </c>
      <c r="C10" s="69">
        <v>19890000</v>
      </c>
      <c r="D10" s="60" t="s">
        <v>2706</v>
      </c>
      <c r="E10" s="70"/>
    </row>
    <row r="11" spans="1:5" s="66" customFormat="1" ht="64.5" customHeight="1">
      <c r="A11" s="443" t="s">
        <v>885</v>
      </c>
      <c r="B11" s="68" t="s">
        <v>584</v>
      </c>
      <c r="C11" s="69">
        <v>20839600</v>
      </c>
      <c r="D11" s="60" t="s">
        <v>2708</v>
      </c>
      <c r="E11" s="70"/>
    </row>
    <row r="12" spans="1:5" s="66" customFormat="1" ht="45" customHeight="1">
      <c r="A12" s="67" t="s">
        <v>185</v>
      </c>
      <c r="B12" s="442" t="s">
        <v>594</v>
      </c>
      <c r="C12" s="69">
        <v>22842990</v>
      </c>
      <c r="D12" s="60" t="s">
        <v>2711</v>
      </c>
      <c r="E12" s="70"/>
    </row>
    <row r="13" spans="1:5" s="66" customFormat="1" ht="32.450000000000003" customHeight="1">
      <c r="A13" s="443" t="s">
        <v>585</v>
      </c>
      <c r="B13" s="68" t="s">
        <v>2712</v>
      </c>
      <c r="C13" s="69">
        <v>0</v>
      </c>
      <c r="D13" s="60" t="s">
        <v>2715</v>
      </c>
      <c r="E13" s="70"/>
    </row>
    <row r="14" spans="1:5" s="66" customFormat="1" ht="53.25" customHeight="1">
      <c r="A14" s="67" t="s">
        <v>186</v>
      </c>
      <c r="B14" s="442" t="s">
        <v>668</v>
      </c>
      <c r="C14" s="69">
        <v>10096760</v>
      </c>
      <c r="D14" s="1222" t="s">
        <v>2714</v>
      </c>
      <c r="E14" s="70"/>
    </row>
    <row r="15" spans="1:5" s="66" customFormat="1" ht="32.25" customHeight="1">
      <c r="A15" s="443" t="s">
        <v>1157</v>
      </c>
      <c r="B15" s="442" t="s">
        <v>669</v>
      </c>
      <c r="C15" s="69">
        <v>3690650</v>
      </c>
      <c r="D15" s="60" t="s">
        <v>2716</v>
      </c>
      <c r="E15" s="70"/>
    </row>
    <row r="16" spans="1:5" s="66" customFormat="1" ht="57" customHeight="1">
      <c r="A16" s="67" t="s">
        <v>806</v>
      </c>
      <c r="B16" s="68" t="s">
        <v>586</v>
      </c>
      <c r="C16" s="69">
        <v>14212640</v>
      </c>
      <c r="D16" s="1222" t="s">
        <v>2717</v>
      </c>
      <c r="E16" s="70"/>
    </row>
    <row r="17" spans="1:5" s="66" customFormat="1" ht="57" customHeight="1">
      <c r="A17" s="67" t="s">
        <v>587</v>
      </c>
      <c r="B17" s="68" t="s">
        <v>1158</v>
      </c>
      <c r="C17" s="69">
        <v>20063620</v>
      </c>
      <c r="D17" s="1222" t="s">
        <v>2718</v>
      </c>
      <c r="E17" s="70"/>
    </row>
    <row r="18" spans="1:5" s="66" customFormat="1" ht="21" customHeight="1">
      <c r="A18" s="67" t="s">
        <v>589</v>
      </c>
      <c r="B18" s="68" t="s">
        <v>588</v>
      </c>
      <c r="C18" s="69">
        <v>25145630</v>
      </c>
      <c r="D18" s="1222" t="s">
        <v>600</v>
      </c>
      <c r="E18" s="70"/>
    </row>
    <row r="19" spans="1:5" s="66" customFormat="1" ht="31.5" customHeight="1">
      <c r="A19" s="443" t="s">
        <v>182</v>
      </c>
      <c r="B19" s="442" t="s">
        <v>182</v>
      </c>
      <c r="C19" s="69">
        <v>146292400</v>
      </c>
      <c r="D19" s="60" t="s">
        <v>2719</v>
      </c>
      <c r="E19" s="70"/>
    </row>
    <row r="20" spans="1:5" s="66" customFormat="1" ht="31.5" customHeight="1">
      <c r="A20" s="366" t="s">
        <v>807</v>
      </c>
      <c r="B20" s="149" t="s">
        <v>808</v>
      </c>
      <c r="C20" s="71">
        <v>0</v>
      </c>
      <c r="D20" s="497"/>
      <c r="E20" s="391"/>
    </row>
    <row r="21" spans="1:5" s="66" customFormat="1" ht="31.5" customHeight="1">
      <c r="A21" s="366" t="s">
        <v>1159</v>
      </c>
      <c r="B21" s="149" t="s">
        <v>1160</v>
      </c>
      <c r="C21" s="71">
        <v>2000000</v>
      </c>
      <c r="D21" s="335" t="s">
        <v>2347</v>
      </c>
      <c r="E21" s="391"/>
    </row>
    <row r="22" spans="1:5" s="66" customFormat="1" ht="20.25" customHeight="1">
      <c r="A22" s="443" t="s">
        <v>187</v>
      </c>
      <c r="B22" s="442" t="s">
        <v>599</v>
      </c>
      <c r="C22" s="69">
        <v>6000000</v>
      </c>
      <c r="D22" s="335" t="s">
        <v>2336</v>
      </c>
      <c r="E22" s="70"/>
    </row>
    <row r="23" spans="1:5" s="66" customFormat="1" ht="68.25" customHeight="1" thickBot="1">
      <c r="A23" s="564" t="s">
        <v>855</v>
      </c>
      <c r="B23" s="444" t="s">
        <v>856</v>
      </c>
      <c r="C23" s="75">
        <v>163348567</v>
      </c>
      <c r="D23" s="565" t="s">
        <v>2720</v>
      </c>
      <c r="E23" s="578"/>
    </row>
    <row r="24" spans="1:5" s="66" customFormat="1" ht="24.75" customHeight="1" thickTop="1" thickBot="1">
      <c r="A24" s="1469" t="s">
        <v>114</v>
      </c>
      <c r="B24" s="1470"/>
      <c r="C24" s="352">
        <f>SUM(C5:C23)</f>
        <v>474293047</v>
      </c>
      <c r="D24" s="94"/>
      <c r="E24" s="79"/>
    </row>
    <row r="25" spans="1:5" ht="18.75" customHeight="1"/>
    <row r="26" spans="1:5" ht="18.75" customHeight="1"/>
    <row r="27" spans="1:5" ht="18.75" customHeight="1"/>
  </sheetData>
  <mergeCells count="2">
    <mergeCell ref="A2:E2"/>
    <mergeCell ref="A24:B24"/>
  </mergeCells>
  <phoneticPr fontId="15" type="noConversion"/>
  <printOptions horizontalCentered="1"/>
  <pageMargins left="0.6692913385826772" right="0.6692913385826772" top="0.39370078740157483" bottom="0.19685039370078741" header="7.874015748031496E-2" footer="0.39370078740157483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7"/>
  <sheetViews>
    <sheetView workbookViewId="0">
      <selection activeCell="A12" sqref="A12:C13"/>
    </sheetView>
  </sheetViews>
  <sheetFormatPr defaultColWidth="8.88671875" defaultRowHeight="13.5"/>
  <cols>
    <col min="1" max="1" width="12.77734375" style="2" customWidth="1"/>
    <col min="2" max="3" width="12.21875" style="2" customWidth="1"/>
    <col min="4" max="4" width="33.5546875" style="2" customWidth="1"/>
    <col min="5" max="5" width="5.6640625" style="3" customWidth="1"/>
  </cols>
  <sheetData>
    <row r="1" spans="1:5" ht="15" customHeight="1">
      <c r="A1" s="13" t="s">
        <v>437</v>
      </c>
    </row>
    <row r="2" spans="1:5" ht="26.25" customHeight="1">
      <c r="A2" s="1392" t="s">
        <v>346</v>
      </c>
      <c r="B2" s="1392"/>
      <c r="C2" s="1392"/>
      <c r="D2" s="1392"/>
      <c r="E2" s="1392"/>
    </row>
    <row r="3" spans="1:5" s="66" customFormat="1" ht="15" customHeight="1" thickBot="1">
      <c r="A3" s="98"/>
      <c r="B3" s="98"/>
      <c r="C3" s="99"/>
      <c r="D3" s="1471" t="s">
        <v>350</v>
      </c>
      <c r="E3" s="1471"/>
    </row>
    <row r="4" spans="1:5" s="97" customFormat="1" ht="24.75" customHeight="1" thickBot="1">
      <c r="A4" s="351" t="s">
        <v>136</v>
      </c>
      <c r="B4" s="95" t="s">
        <v>134</v>
      </c>
      <c r="C4" s="80" t="s">
        <v>4</v>
      </c>
      <c r="D4" s="73" t="s">
        <v>343</v>
      </c>
      <c r="E4" s="96" t="s">
        <v>110</v>
      </c>
    </row>
    <row r="5" spans="1:5" s="66" customFormat="1" ht="24.75" customHeight="1">
      <c r="A5" s="87" t="s">
        <v>13</v>
      </c>
      <c r="B5" s="353" t="s">
        <v>568</v>
      </c>
      <c r="C5" s="88">
        <v>951450</v>
      </c>
      <c r="D5" s="89" t="s">
        <v>13</v>
      </c>
      <c r="E5" s="74"/>
    </row>
    <row r="6" spans="1:5" s="66" customFormat="1" ht="24.75" customHeight="1">
      <c r="A6" s="67" t="s">
        <v>796</v>
      </c>
      <c r="B6" s="68" t="s">
        <v>15</v>
      </c>
      <c r="C6" s="71">
        <v>11400000</v>
      </c>
      <c r="D6" s="354" t="s">
        <v>347</v>
      </c>
      <c r="E6" s="578"/>
    </row>
    <row r="7" spans="1:5" s="66" customFormat="1" ht="24.75" customHeight="1" thickBot="1">
      <c r="A7" s="355" t="s">
        <v>17</v>
      </c>
      <c r="B7" s="356" t="s">
        <v>570</v>
      </c>
      <c r="C7" s="91">
        <v>2002300</v>
      </c>
      <c r="D7" s="357" t="s">
        <v>1162</v>
      </c>
      <c r="E7" s="92"/>
    </row>
    <row r="8" spans="1:5" s="66" customFormat="1" ht="24.75" customHeight="1" thickTop="1" thickBot="1">
      <c r="A8" s="1469" t="s">
        <v>114</v>
      </c>
      <c r="B8" s="1470"/>
      <c r="C8" s="78">
        <f>SUM(C5:C7)</f>
        <v>14353750</v>
      </c>
      <c r="D8" s="358"/>
      <c r="E8" s="359"/>
    </row>
    <row r="9" spans="1:5" s="66" customFormat="1" ht="15" customHeight="1">
      <c r="A9" s="98"/>
      <c r="B9" s="98"/>
      <c r="C9" s="99"/>
      <c r="D9" s="100"/>
      <c r="E9" s="101"/>
    </row>
    <row r="10" spans="1:5" ht="26.25" customHeight="1">
      <c r="A10" s="1392" t="s">
        <v>348</v>
      </c>
      <c r="B10" s="1392"/>
      <c r="C10" s="1392"/>
      <c r="D10" s="1392"/>
      <c r="E10" s="1392"/>
    </row>
    <row r="11" spans="1:5" s="66" customFormat="1" ht="15" customHeight="1" thickBot="1">
      <c r="A11" s="98"/>
      <c r="B11" s="98"/>
      <c r="C11" s="99"/>
      <c r="D11" s="1471" t="s">
        <v>350</v>
      </c>
      <c r="E11" s="1471"/>
    </row>
    <row r="12" spans="1:5" s="97" customFormat="1" ht="24.75" customHeight="1" thickBot="1">
      <c r="A12" s="360" t="s">
        <v>136</v>
      </c>
      <c r="B12" s="361" t="s">
        <v>134</v>
      </c>
      <c r="C12" s="362" t="s">
        <v>4</v>
      </c>
      <c r="D12" s="363" t="s">
        <v>343</v>
      </c>
      <c r="E12" s="364" t="s">
        <v>110</v>
      </c>
    </row>
    <row r="13" spans="1:5" s="66" customFormat="1" ht="22.5" customHeight="1">
      <c r="A13" s="72" t="s">
        <v>560</v>
      </c>
      <c r="B13" s="93" t="s">
        <v>569</v>
      </c>
      <c r="C13" s="75">
        <v>867300</v>
      </c>
      <c r="D13" s="365" t="s">
        <v>598</v>
      </c>
      <c r="E13" s="578"/>
    </row>
    <row r="14" spans="1:5" s="66" customFormat="1" ht="75" customHeight="1">
      <c r="A14" s="366" t="s">
        <v>572</v>
      </c>
      <c r="B14" s="149" t="s">
        <v>571</v>
      </c>
      <c r="C14" s="69">
        <v>26465817</v>
      </c>
      <c r="D14" s="758" t="s">
        <v>2721</v>
      </c>
      <c r="E14" s="367"/>
    </row>
    <row r="15" spans="1:5" s="66" customFormat="1" ht="23.25" customHeight="1">
      <c r="A15" s="67" t="s">
        <v>19</v>
      </c>
      <c r="B15" s="68" t="s">
        <v>573</v>
      </c>
      <c r="C15" s="75">
        <v>18808910</v>
      </c>
      <c r="D15" s="368" t="s">
        <v>1163</v>
      </c>
      <c r="E15" s="190"/>
    </row>
    <row r="16" spans="1:5" s="66" customFormat="1" ht="39.75" customHeight="1">
      <c r="A16" s="72" t="s">
        <v>575</v>
      </c>
      <c r="B16" s="68" t="s">
        <v>574</v>
      </c>
      <c r="C16" s="69">
        <v>12087520</v>
      </c>
      <c r="D16" s="369" t="s">
        <v>1164</v>
      </c>
      <c r="E16" s="370"/>
    </row>
    <row r="17" spans="1:5" s="66" customFormat="1" ht="24.75" customHeight="1">
      <c r="A17" s="76" t="s">
        <v>561</v>
      </c>
      <c r="B17" s="77" t="s">
        <v>576</v>
      </c>
      <c r="C17" s="71">
        <v>3996000</v>
      </c>
      <c r="D17" s="393" t="s">
        <v>797</v>
      </c>
      <c r="E17" s="391"/>
    </row>
    <row r="18" spans="1:5" s="66" customFormat="1" ht="24.75" customHeight="1">
      <c r="A18" s="76" t="s">
        <v>661</v>
      </c>
      <c r="B18" s="440" t="s">
        <v>662</v>
      </c>
      <c r="C18" s="71">
        <v>847830</v>
      </c>
      <c r="D18" s="393" t="s">
        <v>663</v>
      </c>
      <c r="E18" s="578"/>
    </row>
    <row r="19" spans="1:5" s="66" customFormat="1" ht="24.75" customHeight="1" thickBot="1">
      <c r="A19" s="90" t="s">
        <v>577</v>
      </c>
      <c r="B19" s="394" t="s">
        <v>578</v>
      </c>
      <c r="C19" s="91">
        <v>2848300</v>
      </c>
      <c r="D19" s="371" t="s">
        <v>2723</v>
      </c>
      <c r="E19" s="578"/>
    </row>
    <row r="20" spans="1:5" s="66" customFormat="1" ht="24.75" customHeight="1" thickTop="1" thickBot="1">
      <c r="A20" s="1472" t="s">
        <v>114</v>
      </c>
      <c r="B20" s="1473"/>
      <c r="C20" s="78">
        <f>SUM(C13:C19)</f>
        <v>65921677</v>
      </c>
      <c r="D20" s="358"/>
      <c r="E20" s="79"/>
    </row>
    <row r="21" spans="1:5" s="66" customFormat="1" ht="15" customHeight="1">
      <c r="A21" s="98"/>
      <c r="B21" s="98"/>
      <c r="C21" s="99"/>
      <c r="D21" s="100"/>
      <c r="E21" s="101"/>
    </row>
    <row r="22" spans="1:5" ht="26.25" customHeight="1">
      <c r="A22" s="1392" t="s">
        <v>349</v>
      </c>
      <c r="B22" s="1392"/>
      <c r="C22" s="1392"/>
      <c r="D22" s="1392"/>
      <c r="E22" s="1392"/>
    </row>
    <row r="23" spans="1:5" ht="15" customHeight="1" thickBot="1">
      <c r="C23" s="16"/>
      <c r="D23" s="1471" t="s">
        <v>350</v>
      </c>
      <c r="E23" s="1471"/>
    </row>
    <row r="24" spans="1:5" ht="24.75" customHeight="1" thickBot="1">
      <c r="A24" s="360" t="s">
        <v>136</v>
      </c>
      <c r="B24" s="361" t="s">
        <v>134</v>
      </c>
      <c r="C24" s="362" t="s">
        <v>4</v>
      </c>
      <c r="D24" s="363" t="s">
        <v>343</v>
      </c>
      <c r="E24" s="364" t="s">
        <v>110</v>
      </c>
    </row>
    <row r="25" spans="1:5" ht="32.25" customHeight="1">
      <c r="A25" s="351" t="s">
        <v>1161</v>
      </c>
      <c r="B25" s="95"/>
      <c r="C25" s="624">
        <v>0</v>
      </c>
      <c r="D25" s="439"/>
      <c r="E25" s="623"/>
    </row>
    <row r="26" spans="1:5" ht="32.25" customHeight="1">
      <c r="A26" s="72" t="s">
        <v>25</v>
      </c>
      <c r="B26" s="123" t="s">
        <v>798</v>
      </c>
      <c r="C26" s="75">
        <v>5286000</v>
      </c>
      <c r="D26" s="439" t="s">
        <v>2724</v>
      </c>
      <c r="E26" s="392"/>
    </row>
    <row r="27" spans="1:5" ht="54.75" customHeight="1">
      <c r="A27" s="67" t="s">
        <v>26</v>
      </c>
      <c r="B27" s="68" t="s">
        <v>799</v>
      </c>
      <c r="C27" s="69">
        <v>16878360</v>
      </c>
      <c r="D27" s="1224" t="s">
        <v>2725</v>
      </c>
      <c r="E27" s="70"/>
    </row>
    <row r="28" spans="1:5" ht="24.75" customHeight="1" thickBot="1">
      <c r="A28" s="90" t="s">
        <v>351</v>
      </c>
      <c r="B28" s="496"/>
      <c r="C28" s="91">
        <v>20000000</v>
      </c>
      <c r="D28" s="625" t="s">
        <v>2727</v>
      </c>
      <c r="E28" s="578"/>
    </row>
    <row r="29" spans="1:5" ht="24.75" customHeight="1" thickTop="1" thickBot="1">
      <c r="A29" s="1469" t="s">
        <v>114</v>
      </c>
      <c r="B29" s="1470"/>
      <c r="C29" s="352">
        <f>SUM(C25:C28)</f>
        <v>42164360</v>
      </c>
      <c r="D29" s="94"/>
      <c r="E29" s="79"/>
    </row>
    <row r="30" spans="1:5" ht="15" customHeight="1">
      <c r="C30" s="16"/>
      <c r="D30" s="13"/>
    </row>
    <row r="31" spans="1:5" ht="30" customHeight="1">
      <c r="A31" s="1392" t="s">
        <v>352</v>
      </c>
      <c r="B31" s="1392"/>
      <c r="C31" s="1392"/>
      <c r="D31" s="1392"/>
      <c r="E31" s="1392"/>
    </row>
    <row r="32" spans="1:5" ht="15" customHeight="1" thickBot="1">
      <c r="C32" s="16"/>
      <c r="D32" s="1471" t="s">
        <v>350</v>
      </c>
      <c r="E32" s="1471"/>
    </row>
    <row r="33" spans="1:5" s="97" customFormat="1" ht="30" customHeight="1" thickBot="1">
      <c r="A33" s="351" t="s">
        <v>136</v>
      </c>
      <c r="B33" s="95" t="s">
        <v>134</v>
      </c>
      <c r="C33" s="80" t="s">
        <v>4</v>
      </c>
      <c r="D33" s="73" t="s">
        <v>343</v>
      </c>
      <c r="E33" s="96" t="s">
        <v>110</v>
      </c>
    </row>
    <row r="34" spans="1:5" s="102" customFormat="1" ht="30" customHeight="1" thickBot="1">
      <c r="A34" s="372" t="s">
        <v>35</v>
      </c>
      <c r="B34" s="373" t="s">
        <v>534</v>
      </c>
      <c r="C34" s="374">
        <v>12057115</v>
      </c>
      <c r="D34" s="375" t="s">
        <v>800</v>
      </c>
      <c r="E34" s="376"/>
    </row>
    <row r="35" spans="1:5" s="66" customFormat="1" ht="27.6" customHeight="1" thickTop="1" thickBot="1">
      <c r="A35" s="1469" t="s">
        <v>114</v>
      </c>
      <c r="B35" s="1470"/>
      <c r="C35" s="78">
        <f>SUM(C34:C34)</f>
        <v>12057115</v>
      </c>
      <c r="D35" s="94"/>
      <c r="E35" s="79"/>
    </row>
    <row r="36" spans="1:5" ht="15" customHeight="1">
      <c r="C36" s="16"/>
      <c r="D36" s="13"/>
    </row>
    <row r="37" spans="1:5" ht="30" customHeight="1">
      <c r="A37" s="1392" t="s">
        <v>353</v>
      </c>
      <c r="B37" s="1392"/>
      <c r="C37" s="1392"/>
      <c r="D37" s="1392"/>
      <c r="E37" s="1392"/>
    </row>
    <row r="38" spans="1:5" s="66" customFormat="1" ht="15" customHeight="1" thickBot="1">
      <c r="A38" s="98"/>
      <c r="B38" s="98"/>
      <c r="C38" s="99"/>
      <c r="D38" s="1471" t="s">
        <v>350</v>
      </c>
      <c r="E38" s="1471"/>
    </row>
    <row r="39" spans="1:5" s="97" customFormat="1" ht="30" customHeight="1" thickBot="1">
      <c r="A39" s="351" t="s">
        <v>136</v>
      </c>
      <c r="B39" s="95" t="s">
        <v>134</v>
      </c>
      <c r="C39" s="80" t="s">
        <v>4</v>
      </c>
      <c r="D39" s="73" t="s">
        <v>343</v>
      </c>
      <c r="E39" s="96" t="s">
        <v>110</v>
      </c>
    </row>
    <row r="40" spans="1:5" s="66" customFormat="1" ht="33" customHeight="1" thickBot="1">
      <c r="A40" s="87" t="s">
        <v>36</v>
      </c>
      <c r="B40" s="353" t="s">
        <v>801</v>
      </c>
      <c r="C40" s="88">
        <v>2172</v>
      </c>
      <c r="D40" s="377" t="s">
        <v>1165</v>
      </c>
      <c r="E40" s="378"/>
    </row>
    <row r="41" spans="1:5" s="66" customFormat="1" ht="27" customHeight="1" thickTop="1" thickBot="1">
      <c r="A41" s="1469" t="s">
        <v>114</v>
      </c>
      <c r="B41" s="1470"/>
      <c r="C41" s="352">
        <f>SUM(C40:C40)</f>
        <v>2172</v>
      </c>
      <c r="D41" s="94"/>
      <c r="E41" s="359"/>
    </row>
    <row r="42" spans="1:5" ht="15" customHeight="1"/>
    <row r="43" spans="1:5" ht="30" customHeight="1">
      <c r="A43" s="1392" t="s">
        <v>354</v>
      </c>
      <c r="B43" s="1392"/>
      <c r="C43" s="1392"/>
      <c r="D43" s="1392"/>
      <c r="E43" s="1392"/>
    </row>
    <row r="44" spans="1:5" ht="15" customHeight="1" thickBot="1">
      <c r="A44" s="98"/>
      <c r="B44" s="98"/>
      <c r="C44" s="99"/>
      <c r="D44" s="1471" t="s">
        <v>350</v>
      </c>
      <c r="E44" s="1471"/>
    </row>
    <row r="45" spans="1:5" ht="30" customHeight="1" thickBot="1">
      <c r="A45" s="351" t="s">
        <v>136</v>
      </c>
      <c r="B45" s="95" t="s">
        <v>134</v>
      </c>
      <c r="C45" s="80" t="s">
        <v>4</v>
      </c>
      <c r="D45" s="73" t="s">
        <v>343</v>
      </c>
      <c r="E45" s="96" t="s">
        <v>110</v>
      </c>
    </row>
    <row r="46" spans="1:5" ht="33" customHeight="1" thickBot="1">
      <c r="A46" s="87" t="s">
        <v>107</v>
      </c>
      <c r="B46" s="353" t="s">
        <v>579</v>
      </c>
      <c r="C46" s="88">
        <v>14052742</v>
      </c>
      <c r="D46" s="626" t="s">
        <v>2722</v>
      </c>
      <c r="E46" s="378"/>
    </row>
    <row r="47" spans="1:5" ht="27.6" customHeight="1" thickTop="1" thickBot="1">
      <c r="A47" s="1469" t="s">
        <v>114</v>
      </c>
      <c r="B47" s="1470"/>
      <c r="C47" s="352">
        <f>SUM(C46:C46)</f>
        <v>14052742</v>
      </c>
      <c r="D47" s="94"/>
      <c r="E47" s="359"/>
    </row>
  </sheetData>
  <mergeCells count="18">
    <mergeCell ref="D38:E38"/>
    <mergeCell ref="D32:E32"/>
    <mergeCell ref="A43:E43"/>
    <mergeCell ref="D44:E44"/>
    <mergeCell ref="A47:B47"/>
    <mergeCell ref="A2:E2"/>
    <mergeCell ref="A8:B8"/>
    <mergeCell ref="D23:E23"/>
    <mergeCell ref="D11:E11"/>
    <mergeCell ref="D3:E3"/>
    <mergeCell ref="A10:E10"/>
    <mergeCell ref="A20:B20"/>
    <mergeCell ref="A22:E22"/>
    <mergeCell ref="A29:B29"/>
    <mergeCell ref="A37:E37"/>
    <mergeCell ref="A41:B41"/>
    <mergeCell ref="A31:E31"/>
    <mergeCell ref="A35:B35"/>
  </mergeCells>
  <phoneticPr fontId="15" type="noConversion"/>
  <printOptions horizontalCentered="1"/>
  <pageMargins left="0.6692913385826772" right="0.6692913385826772" top="0.47244094488188981" bottom="0.39370078740157483" header="7.874015748031496E-2" footer="0.39370078740157483"/>
  <pageSetup paperSize="9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3:M1824"/>
  <sheetViews>
    <sheetView topLeftCell="A40" workbookViewId="0">
      <selection activeCell="A12" sqref="A12:C13"/>
    </sheetView>
  </sheetViews>
  <sheetFormatPr defaultRowHeight="16.5"/>
  <cols>
    <col min="1" max="1" width="10.33203125" style="945" customWidth="1"/>
    <col min="2" max="2" width="8.5546875" style="945" customWidth="1"/>
    <col min="3" max="3" width="22.77734375" style="945" customWidth="1"/>
    <col min="4" max="4" width="8.5546875" style="945" customWidth="1"/>
    <col min="5" max="5" width="5" style="945" customWidth="1"/>
    <col min="6" max="6" width="11.21875" style="945" customWidth="1"/>
    <col min="7" max="9" width="5" style="945" customWidth="1"/>
    <col min="10" max="10" width="6.77734375" style="945" customWidth="1"/>
    <col min="11" max="12" width="11.21875" style="945" customWidth="1"/>
    <col min="13" max="13" width="13.88671875" style="945" customWidth="1"/>
    <col min="14" max="16384" width="8.88671875" style="945"/>
  </cols>
  <sheetData>
    <row r="3" spans="1:13" ht="20.25">
      <c r="A3" s="1479" t="s">
        <v>1133</v>
      </c>
      <c r="B3" s="1480"/>
      <c r="C3" s="1480"/>
      <c r="D3" s="1480"/>
      <c r="E3" s="1480"/>
      <c r="F3" s="1480"/>
      <c r="G3" s="1480"/>
      <c r="H3" s="1480"/>
      <c r="I3" s="1480"/>
      <c r="J3" s="1480"/>
      <c r="K3" s="1480"/>
      <c r="L3" s="1480"/>
      <c r="M3" s="1480"/>
    </row>
    <row r="5" spans="1:13">
      <c r="A5" s="945" t="s">
        <v>188</v>
      </c>
    </row>
    <row r="6" spans="1:13">
      <c r="A6" s="946" t="s">
        <v>189</v>
      </c>
      <c r="B6" s="946" t="s">
        <v>53</v>
      </c>
      <c r="C6" s="946" t="s">
        <v>190</v>
      </c>
      <c r="D6" s="946" t="s">
        <v>191</v>
      </c>
      <c r="E6" s="1481" t="s">
        <v>192</v>
      </c>
      <c r="F6" s="1482"/>
      <c r="G6" s="1482"/>
      <c r="H6" s="1482"/>
      <c r="I6" s="1483"/>
      <c r="J6" s="1484" t="s">
        <v>193</v>
      </c>
      <c r="K6" s="1484" t="s">
        <v>194</v>
      </c>
      <c r="L6" s="1484" t="s">
        <v>195</v>
      </c>
      <c r="M6" s="1484" t="s">
        <v>196</v>
      </c>
    </row>
    <row r="7" spans="1:13">
      <c r="A7" s="946" t="s">
        <v>197</v>
      </c>
      <c r="B7" s="946" t="s">
        <v>198</v>
      </c>
      <c r="C7" s="946" t="s">
        <v>199</v>
      </c>
      <c r="D7" s="946" t="s">
        <v>200</v>
      </c>
      <c r="E7" s="946" t="s">
        <v>201</v>
      </c>
      <c r="F7" s="946" t="s">
        <v>202</v>
      </c>
      <c r="G7" s="946" t="s">
        <v>203</v>
      </c>
      <c r="H7" s="946" t="s">
        <v>204</v>
      </c>
      <c r="I7" s="946" t="s">
        <v>205</v>
      </c>
      <c r="J7" s="1475"/>
      <c r="K7" s="1475"/>
      <c r="L7" s="1475"/>
      <c r="M7" s="1475"/>
    </row>
    <row r="8" spans="1:13">
      <c r="A8" s="947">
        <v>40897</v>
      </c>
      <c r="B8" s="948" t="s">
        <v>211</v>
      </c>
      <c r="C8" s="949" t="s">
        <v>227</v>
      </c>
      <c r="D8" s="949" t="s">
        <v>116</v>
      </c>
      <c r="E8" s="1478">
        <v>4</v>
      </c>
      <c r="F8" s="1476">
        <v>870000</v>
      </c>
      <c r="G8" s="1478">
        <v>0</v>
      </c>
      <c r="H8" s="1478">
        <v>2</v>
      </c>
      <c r="I8" s="1478">
        <v>0</v>
      </c>
      <c r="J8" s="1478">
        <v>2</v>
      </c>
      <c r="K8" s="1474" t="s">
        <v>66</v>
      </c>
      <c r="L8" s="1476">
        <v>3480000</v>
      </c>
      <c r="M8" s="1474" t="s">
        <v>1495</v>
      </c>
    </row>
    <row r="9" spans="1:13">
      <c r="A9" s="950" t="s">
        <v>228</v>
      </c>
      <c r="B9" s="948" t="s">
        <v>210</v>
      </c>
      <c r="C9" s="948" t="s">
        <v>226</v>
      </c>
      <c r="D9" s="948" t="s">
        <v>81</v>
      </c>
      <c r="E9" s="1477"/>
      <c r="F9" s="1477"/>
      <c r="G9" s="1477"/>
      <c r="H9" s="1477"/>
      <c r="I9" s="1477"/>
      <c r="J9" s="1477"/>
      <c r="K9" s="1475"/>
      <c r="L9" s="1477"/>
      <c r="M9" s="1475"/>
    </row>
    <row r="10" spans="1:13">
      <c r="A10" s="947">
        <v>41171</v>
      </c>
      <c r="B10" s="948" t="s">
        <v>211</v>
      </c>
      <c r="C10" s="949" t="s">
        <v>229</v>
      </c>
      <c r="D10" s="949" t="s">
        <v>230</v>
      </c>
      <c r="E10" s="1478">
        <v>2</v>
      </c>
      <c r="F10" s="1476">
        <v>794265</v>
      </c>
      <c r="G10" s="1478">
        <v>0</v>
      </c>
      <c r="H10" s="1478">
        <v>1</v>
      </c>
      <c r="I10" s="1478">
        <v>0</v>
      </c>
      <c r="J10" s="1478">
        <v>1</v>
      </c>
      <c r="K10" s="1474" t="s">
        <v>66</v>
      </c>
      <c r="L10" s="1476">
        <v>1588530</v>
      </c>
      <c r="M10" s="1474" t="s">
        <v>1496</v>
      </c>
    </row>
    <row r="11" spans="1:13">
      <c r="A11" s="950" t="s">
        <v>231</v>
      </c>
      <c r="B11" s="948" t="s">
        <v>210</v>
      </c>
      <c r="C11" s="948" t="s">
        <v>232</v>
      </c>
      <c r="D11" s="948" t="s">
        <v>80</v>
      </c>
      <c r="E11" s="1477"/>
      <c r="F11" s="1477"/>
      <c r="G11" s="1477"/>
      <c r="H11" s="1477"/>
      <c r="I11" s="1477"/>
      <c r="J11" s="1477"/>
      <c r="K11" s="1475"/>
      <c r="L11" s="1477"/>
      <c r="M11" s="1475"/>
    </row>
    <row r="12" spans="1:13" ht="33">
      <c r="A12" s="947">
        <v>42034</v>
      </c>
      <c r="B12" s="948" t="s">
        <v>211</v>
      </c>
      <c r="C12" s="949" t="s">
        <v>494</v>
      </c>
      <c r="D12" s="949" t="s">
        <v>495</v>
      </c>
      <c r="E12" s="1478">
        <v>1</v>
      </c>
      <c r="F12" s="1476">
        <v>2930000</v>
      </c>
      <c r="G12" s="1478">
        <v>0</v>
      </c>
      <c r="H12" s="1478">
        <v>0</v>
      </c>
      <c r="I12" s="1478">
        <v>0</v>
      </c>
      <c r="J12" s="1478">
        <v>1</v>
      </c>
      <c r="K12" s="1474" t="s">
        <v>64</v>
      </c>
      <c r="L12" s="1476">
        <v>2930000</v>
      </c>
      <c r="M12" s="1474" t="s">
        <v>1497</v>
      </c>
    </row>
    <row r="13" spans="1:13">
      <c r="A13" s="950" t="s">
        <v>496</v>
      </c>
      <c r="B13" s="948" t="s">
        <v>218</v>
      </c>
      <c r="C13" s="948" t="s">
        <v>497</v>
      </c>
      <c r="D13" s="948" t="s">
        <v>80</v>
      </c>
      <c r="E13" s="1477"/>
      <c r="F13" s="1477"/>
      <c r="G13" s="1477"/>
      <c r="H13" s="1477"/>
      <c r="I13" s="1477"/>
      <c r="J13" s="1477"/>
      <c r="K13" s="1475"/>
      <c r="L13" s="1477"/>
      <c r="M13" s="1475"/>
    </row>
    <row r="14" spans="1:13">
      <c r="A14" s="947">
        <v>42061</v>
      </c>
      <c r="B14" s="948" t="s">
        <v>211</v>
      </c>
      <c r="C14" s="949" t="s">
        <v>241</v>
      </c>
      <c r="D14" s="949" t="s">
        <v>498</v>
      </c>
      <c r="E14" s="1478">
        <v>2</v>
      </c>
      <c r="F14" s="1476">
        <v>800000</v>
      </c>
      <c r="G14" s="1478">
        <v>0</v>
      </c>
      <c r="H14" s="1478">
        <v>1</v>
      </c>
      <c r="I14" s="1478">
        <v>0</v>
      </c>
      <c r="J14" s="1478">
        <v>1</v>
      </c>
      <c r="K14" s="1474" t="s">
        <v>66</v>
      </c>
      <c r="L14" s="1476">
        <v>1600000</v>
      </c>
      <c r="M14" s="1474" t="s">
        <v>1498</v>
      </c>
    </row>
    <row r="15" spans="1:13">
      <c r="A15" s="950" t="s">
        <v>499</v>
      </c>
      <c r="B15" s="948" t="s">
        <v>218</v>
      </c>
      <c r="C15" s="948" t="s">
        <v>500</v>
      </c>
      <c r="D15" s="948" t="s">
        <v>80</v>
      </c>
      <c r="E15" s="1477"/>
      <c r="F15" s="1477"/>
      <c r="G15" s="1477"/>
      <c r="H15" s="1477"/>
      <c r="I15" s="1477"/>
      <c r="J15" s="1477"/>
      <c r="K15" s="1475"/>
      <c r="L15" s="1477"/>
      <c r="M15" s="1475"/>
    </row>
    <row r="16" spans="1:13">
      <c r="A16" s="947">
        <v>42598</v>
      </c>
      <c r="B16" s="948" t="s">
        <v>211</v>
      </c>
      <c r="C16" s="949"/>
      <c r="D16" s="949"/>
      <c r="E16" s="1478">
        <v>10</v>
      </c>
      <c r="F16" s="1476">
        <v>690000</v>
      </c>
      <c r="G16" s="1478">
        <v>0</v>
      </c>
      <c r="H16" s="1478">
        <v>0</v>
      </c>
      <c r="I16" s="1478">
        <v>0</v>
      </c>
      <c r="J16" s="1478">
        <v>10</v>
      </c>
      <c r="K16" s="1474" t="s">
        <v>66</v>
      </c>
      <c r="L16" s="1476">
        <v>6900000</v>
      </c>
      <c r="M16" s="1474" t="s">
        <v>1499</v>
      </c>
    </row>
    <row r="17" spans="1:13">
      <c r="A17" s="950" t="s">
        <v>627</v>
      </c>
      <c r="B17" s="948" t="s">
        <v>218</v>
      </c>
      <c r="C17" s="948" t="s">
        <v>628</v>
      </c>
      <c r="D17" s="948" t="s">
        <v>80</v>
      </c>
      <c r="E17" s="1477"/>
      <c r="F17" s="1477"/>
      <c r="G17" s="1477"/>
      <c r="H17" s="1477"/>
      <c r="I17" s="1477"/>
      <c r="J17" s="1477"/>
      <c r="K17" s="1475"/>
      <c r="L17" s="1477"/>
      <c r="M17" s="1475"/>
    </row>
    <row r="18" spans="1:13">
      <c r="A18" s="947">
        <v>42647</v>
      </c>
      <c r="B18" s="948" t="s">
        <v>211</v>
      </c>
      <c r="C18" s="949"/>
      <c r="D18" s="949"/>
      <c r="E18" s="1478">
        <v>1</v>
      </c>
      <c r="F18" s="1476">
        <v>530000</v>
      </c>
      <c r="G18" s="1478">
        <v>0</v>
      </c>
      <c r="H18" s="1478">
        <v>0</v>
      </c>
      <c r="I18" s="1478">
        <v>0</v>
      </c>
      <c r="J18" s="1478">
        <v>1</v>
      </c>
      <c r="K18" s="1474" t="s">
        <v>66</v>
      </c>
      <c r="L18" s="1476">
        <v>530000</v>
      </c>
      <c r="M18" s="1474" t="s">
        <v>1500</v>
      </c>
    </row>
    <row r="19" spans="1:13">
      <c r="A19" s="950" t="s">
        <v>629</v>
      </c>
      <c r="B19" s="948" t="s">
        <v>218</v>
      </c>
      <c r="C19" s="948" t="s">
        <v>630</v>
      </c>
      <c r="D19" s="948" t="s">
        <v>80</v>
      </c>
      <c r="E19" s="1477"/>
      <c r="F19" s="1477"/>
      <c r="G19" s="1477"/>
      <c r="H19" s="1477"/>
      <c r="I19" s="1477"/>
      <c r="J19" s="1477"/>
      <c r="K19" s="1475"/>
      <c r="L19" s="1477"/>
      <c r="M19" s="1475"/>
    </row>
    <row r="20" spans="1:13" ht="33">
      <c r="A20" s="947">
        <v>42991</v>
      </c>
      <c r="B20" s="948" t="s">
        <v>211</v>
      </c>
      <c r="C20" s="949"/>
      <c r="D20" s="949" t="s">
        <v>774</v>
      </c>
      <c r="E20" s="1478">
        <v>1</v>
      </c>
      <c r="F20" s="1476">
        <v>750000</v>
      </c>
      <c r="G20" s="1478">
        <v>0</v>
      </c>
      <c r="H20" s="1478">
        <v>0</v>
      </c>
      <c r="I20" s="1478">
        <v>0</v>
      </c>
      <c r="J20" s="1478">
        <v>1</v>
      </c>
      <c r="K20" s="1474" t="s">
        <v>66</v>
      </c>
      <c r="L20" s="1476">
        <v>750000</v>
      </c>
      <c r="M20" s="1474" t="s">
        <v>1501</v>
      </c>
    </row>
    <row r="21" spans="1:13">
      <c r="A21" s="950" t="s">
        <v>639</v>
      </c>
      <c r="B21" s="948" t="s">
        <v>218</v>
      </c>
      <c r="C21" s="948" t="s">
        <v>630</v>
      </c>
      <c r="D21" s="948" t="s">
        <v>80</v>
      </c>
      <c r="E21" s="1477"/>
      <c r="F21" s="1477"/>
      <c r="G21" s="1477"/>
      <c r="H21" s="1477"/>
      <c r="I21" s="1477"/>
      <c r="J21" s="1477"/>
      <c r="K21" s="1475"/>
      <c r="L21" s="1477"/>
      <c r="M21" s="1475"/>
    </row>
    <row r="22" spans="1:13">
      <c r="A22" s="947">
        <v>43213</v>
      </c>
      <c r="B22" s="948" t="s">
        <v>211</v>
      </c>
      <c r="C22" s="949"/>
      <c r="D22" s="949"/>
      <c r="E22" s="1478">
        <v>15</v>
      </c>
      <c r="F22" s="1476">
        <v>710000</v>
      </c>
      <c r="G22" s="1478">
        <v>0</v>
      </c>
      <c r="H22" s="1478">
        <v>1</v>
      </c>
      <c r="I22" s="1478">
        <v>0</v>
      </c>
      <c r="J22" s="1478">
        <v>14</v>
      </c>
      <c r="K22" s="1474" t="s">
        <v>66</v>
      </c>
      <c r="L22" s="1476">
        <v>10650000</v>
      </c>
      <c r="M22" s="1474" t="s">
        <v>1502</v>
      </c>
    </row>
    <row r="23" spans="1:13">
      <c r="A23" s="950" t="s">
        <v>778</v>
      </c>
      <c r="B23" s="948" t="s">
        <v>218</v>
      </c>
      <c r="C23" s="948" t="s">
        <v>833</v>
      </c>
      <c r="D23" s="948" t="s">
        <v>80</v>
      </c>
      <c r="E23" s="1477"/>
      <c r="F23" s="1477"/>
      <c r="G23" s="1477"/>
      <c r="H23" s="1477"/>
      <c r="I23" s="1477"/>
      <c r="J23" s="1477"/>
      <c r="K23" s="1475"/>
      <c r="L23" s="1477"/>
      <c r="M23" s="1475"/>
    </row>
    <row r="24" spans="1:13" ht="33">
      <c r="A24" s="947">
        <v>39979</v>
      </c>
      <c r="B24" s="948" t="s">
        <v>211</v>
      </c>
      <c r="C24" s="949" t="s">
        <v>219</v>
      </c>
      <c r="D24" s="949" t="s">
        <v>222</v>
      </c>
      <c r="E24" s="1478">
        <v>10</v>
      </c>
      <c r="F24" s="1476">
        <v>615000</v>
      </c>
      <c r="G24" s="1478">
        <v>0</v>
      </c>
      <c r="H24" s="1478">
        <v>9</v>
      </c>
      <c r="I24" s="1478">
        <v>0</v>
      </c>
      <c r="J24" s="1478">
        <v>1</v>
      </c>
      <c r="K24" s="1474" t="s">
        <v>66</v>
      </c>
      <c r="L24" s="1476">
        <v>6150000</v>
      </c>
      <c r="M24" s="1474" t="s">
        <v>1503</v>
      </c>
    </row>
    <row r="25" spans="1:13">
      <c r="A25" s="950" t="s">
        <v>223</v>
      </c>
      <c r="B25" s="948" t="s">
        <v>210</v>
      </c>
      <c r="C25" s="948" t="s">
        <v>215</v>
      </c>
      <c r="D25" s="948" t="s">
        <v>1004</v>
      </c>
      <c r="E25" s="1477"/>
      <c r="F25" s="1477"/>
      <c r="G25" s="1477"/>
      <c r="H25" s="1477"/>
      <c r="I25" s="1477"/>
      <c r="J25" s="1477"/>
      <c r="K25" s="1475"/>
      <c r="L25" s="1477"/>
      <c r="M25" s="1475"/>
    </row>
    <row r="26" spans="1:13" ht="33">
      <c r="A26" s="947">
        <v>42243</v>
      </c>
      <c r="B26" s="948" t="s">
        <v>211</v>
      </c>
      <c r="C26" s="949" t="s">
        <v>501</v>
      </c>
      <c r="D26" s="949" t="s">
        <v>502</v>
      </c>
      <c r="E26" s="1478">
        <v>1</v>
      </c>
      <c r="F26" s="1476">
        <v>2357500</v>
      </c>
      <c r="G26" s="1478">
        <v>0</v>
      </c>
      <c r="H26" s="1478">
        <v>0</v>
      </c>
      <c r="I26" s="1478">
        <v>0</v>
      </c>
      <c r="J26" s="1478">
        <v>1</v>
      </c>
      <c r="K26" s="1474" t="s">
        <v>66</v>
      </c>
      <c r="L26" s="1476">
        <v>2357500</v>
      </c>
      <c r="M26" s="1474" t="s">
        <v>1497</v>
      </c>
    </row>
    <row r="27" spans="1:13">
      <c r="A27" s="950" t="s">
        <v>264</v>
      </c>
      <c r="B27" s="948" t="s">
        <v>218</v>
      </c>
      <c r="C27" s="948" t="s">
        <v>503</v>
      </c>
      <c r="D27" s="948" t="s">
        <v>81</v>
      </c>
      <c r="E27" s="1477"/>
      <c r="F27" s="1477"/>
      <c r="G27" s="1477"/>
      <c r="H27" s="1477"/>
      <c r="I27" s="1477"/>
      <c r="J27" s="1477"/>
      <c r="K27" s="1475"/>
      <c r="L27" s="1477"/>
      <c r="M27" s="1475"/>
    </row>
    <row r="28" spans="1:13">
      <c r="A28" s="947">
        <v>42810</v>
      </c>
      <c r="B28" s="948" t="s">
        <v>211</v>
      </c>
      <c r="C28" s="949"/>
      <c r="D28" s="949"/>
      <c r="E28" s="1478">
        <v>11</v>
      </c>
      <c r="F28" s="1476">
        <v>675000</v>
      </c>
      <c r="G28" s="1478">
        <v>0</v>
      </c>
      <c r="H28" s="1478">
        <v>0</v>
      </c>
      <c r="I28" s="1478">
        <v>0</v>
      </c>
      <c r="J28" s="1478">
        <v>11</v>
      </c>
      <c r="K28" s="1474" t="s">
        <v>66</v>
      </c>
      <c r="L28" s="1476">
        <v>7425000</v>
      </c>
      <c r="M28" s="1474" t="s">
        <v>1504</v>
      </c>
    </row>
    <row r="29" spans="1:13">
      <c r="A29" s="950" t="s">
        <v>268</v>
      </c>
      <c r="B29" s="948" t="s">
        <v>218</v>
      </c>
      <c r="C29" s="948" t="s">
        <v>775</v>
      </c>
      <c r="D29" s="948" t="s">
        <v>1004</v>
      </c>
      <c r="E29" s="1477"/>
      <c r="F29" s="1477"/>
      <c r="G29" s="1477"/>
      <c r="H29" s="1477"/>
      <c r="I29" s="1477"/>
      <c r="J29" s="1477"/>
      <c r="K29" s="1475"/>
      <c r="L29" s="1477"/>
      <c r="M29" s="1475"/>
    </row>
    <row r="32" spans="1:13" ht="20.25">
      <c r="A32" s="1479" t="s">
        <v>1133</v>
      </c>
      <c r="B32" s="1480"/>
      <c r="C32" s="1480"/>
      <c r="D32" s="1480"/>
      <c r="E32" s="1480"/>
      <c r="F32" s="1480"/>
      <c r="G32" s="1480"/>
      <c r="H32" s="1480"/>
      <c r="I32" s="1480"/>
      <c r="J32" s="1480"/>
      <c r="K32" s="1480"/>
      <c r="L32" s="1480"/>
      <c r="M32" s="1480"/>
    </row>
    <row r="34" spans="1:13">
      <c r="A34" s="945" t="s">
        <v>188</v>
      </c>
    </row>
    <row r="35" spans="1:13">
      <c r="A35" s="946" t="s">
        <v>189</v>
      </c>
      <c r="B35" s="946" t="s">
        <v>53</v>
      </c>
      <c r="C35" s="946" t="s">
        <v>190</v>
      </c>
      <c r="D35" s="946" t="s">
        <v>191</v>
      </c>
      <c r="E35" s="1481" t="s">
        <v>192</v>
      </c>
      <c r="F35" s="1482"/>
      <c r="G35" s="1482"/>
      <c r="H35" s="1482"/>
      <c r="I35" s="1483"/>
      <c r="J35" s="1484" t="s">
        <v>193</v>
      </c>
      <c r="K35" s="1484" t="s">
        <v>194</v>
      </c>
      <c r="L35" s="1484" t="s">
        <v>195</v>
      </c>
      <c r="M35" s="1484" t="s">
        <v>196</v>
      </c>
    </row>
    <row r="36" spans="1:13">
      <c r="A36" s="946" t="s">
        <v>197</v>
      </c>
      <c r="B36" s="946" t="s">
        <v>198</v>
      </c>
      <c r="C36" s="946" t="s">
        <v>199</v>
      </c>
      <c r="D36" s="946" t="s">
        <v>200</v>
      </c>
      <c r="E36" s="946" t="s">
        <v>201</v>
      </c>
      <c r="F36" s="946" t="s">
        <v>202</v>
      </c>
      <c r="G36" s="946" t="s">
        <v>203</v>
      </c>
      <c r="H36" s="946" t="s">
        <v>204</v>
      </c>
      <c r="I36" s="946" t="s">
        <v>205</v>
      </c>
      <c r="J36" s="1475"/>
      <c r="K36" s="1475"/>
      <c r="L36" s="1475"/>
      <c r="M36" s="1475"/>
    </row>
    <row r="37" spans="1:13">
      <c r="D37" s="951" t="s">
        <v>1135</v>
      </c>
      <c r="E37" s="945">
        <v>58</v>
      </c>
      <c r="G37" s="945">
        <v>0</v>
      </c>
      <c r="H37" s="945">
        <v>14</v>
      </c>
      <c r="I37" s="945">
        <v>0</v>
      </c>
      <c r="J37" s="945">
        <v>44</v>
      </c>
      <c r="L37" s="952">
        <v>44361030</v>
      </c>
    </row>
    <row r="40" spans="1:13" ht="20.25">
      <c r="A40" s="1479" t="s">
        <v>1133</v>
      </c>
      <c r="B40" s="1480"/>
      <c r="C40" s="1480"/>
      <c r="D40" s="1480"/>
      <c r="E40" s="1480"/>
      <c r="F40" s="1480"/>
      <c r="G40" s="1480"/>
      <c r="H40" s="1480"/>
      <c r="I40" s="1480"/>
      <c r="J40" s="1480"/>
      <c r="K40" s="1480"/>
      <c r="L40" s="1480"/>
      <c r="M40" s="1480"/>
    </row>
    <row r="42" spans="1:13">
      <c r="A42" s="945" t="s">
        <v>233</v>
      </c>
    </row>
    <row r="43" spans="1:13">
      <c r="A43" s="946" t="s">
        <v>189</v>
      </c>
      <c r="B43" s="946" t="s">
        <v>53</v>
      </c>
      <c r="C43" s="946" t="s">
        <v>190</v>
      </c>
      <c r="D43" s="946" t="s">
        <v>191</v>
      </c>
      <c r="E43" s="1481" t="s">
        <v>192</v>
      </c>
      <c r="F43" s="1482"/>
      <c r="G43" s="1482"/>
      <c r="H43" s="1482"/>
      <c r="I43" s="1483"/>
      <c r="J43" s="1484" t="s">
        <v>193</v>
      </c>
      <c r="K43" s="1484" t="s">
        <v>194</v>
      </c>
      <c r="L43" s="1484" t="s">
        <v>195</v>
      </c>
      <c r="M43" s="1484" t="s">
        <v>196</v>
      </c>
    </row>
    <row r="44" spans="1:13">
      <c r="A44" s="946" t="s">
        <v>197</v>
      </c>
      <c r="B44" s="946" t="s">
        <v>198</v>
      </c>
      <c r="C44" s="946" t="s">
        <v>199</v>
      </c>
      <c r="D44" s="946" t="s">
        <v>200</v>
      </c>
      <c r="E44" s="946" t="s">
        <v>201</v>
      </c>
      <c r="F44" s="946" t="s">
        <v>202</v>
      </c>
      <c r="G44" s="946" t="s">
        <v>203</v>
      </c>
      <c r="H44" s="946" t="s">
        <v>204</v>
      </c>
      <c r="I44" s="946" t="s">
        <v>205</v>
      </c>
      <c r="J44" s="1475"/>
      <c r="K44" s="1475"/>
      <c r="L44" s="1475"/>
      <c r="M44" s="1475"/>
    </row>
    <row r="45" spans="1:13" ht="49.5">
      <c r="A45" s="947">
        <v>40963</v>
      </c>
      <c r="B45" s="948" t="s">
        <v>211</v>
      </c>
      <c r="C45" s="949" t="s">
        <v>237</v>
      </c>
      <c r="D45" s="949" t="s">
        <v>238</v>
      </c>
      <c r="E45" s="1478">
        <v>1</v>
      </c>
      <c r="F45" s="1476">
        <v>628370</v>
      </c>
      <c r="G45" s="1478">
        <v>0</v>
      </c>
      <c r="H45" s="1478">
        <v>0</v>
      </c>
      <c r="I45" s="1478">
        <v>0</v>
      </c>
      <c r="J45" s="1478">
        <v>1</v>
      </c>
      <c r="K45" s="1474" t="s">
        <v>66</v>
      </c>
      <c r="L45" s="1476">
        <v>628370</v>
      </c>
      <c r="M45" s="1474" t="s">
        <v>1505</v>
      </c>
    </row>
    <row r="46" spans="1:13">
      <c r="A46" s="950" t="s">
        <v>240</v>
      </c>
      <c r="B46" s="948" t="s">
        <v>218</v>
      </c>
      <c r="C46" s="948" t="s">
        <v>241</v>
      </c>
      <c r="D46" s="948" t="s">
        <v>81</v>
      </c>
      <c r="E46" s="1477"/>
      <c r="F46" s="1477"/>
      <c r="G46" s="1477"/>
      <c r="H46" s="1477"/>
      <c r="I46" s="1477"/>
      <c r="J46" s="1477"/>
      <c r="K46" s="1475"/>
      <c r="L46" s="1477"/>
      <c r="M46" s="1475"/>
    </row>
    <row r="47" spans="1:13" ht="33">
      <c r="A47" s="947">
        <v>43517</v>
      </c>
      <c r="B47" s="948" t="s">
        <v>211</v>
      </c>
      <c r="C47" s="949"/>
      <c r="D47" s="949" t="s">
        <v>917</v>
      </c>
      <c r="E47" s="1478">
        <v>1</v>
      </c>
      <c r="F47" s="1476">
        <v>1584000</v>
      </c>
      <c r="G47" s="1478">
        <v>0</v>
      </c>
      <c r="H47" s="1478">
        <v>0</v>
      </c>
      <c r="I47" s="1478">
        <v>0</v>
      </c>
      <c r="J47" s="1478">
        <v>1</v>
      </c>
      <c r="K47" s="1474" t="s">
        <v>66</v>
      </c>
      <c r="L47" s="1476">
        <v>1584000</v>
      </c>
      <c r="M47" s="1474" t="s">
        <v>918</v>
      </c>
    </row>
    <row r="48" spans="1:13">
      <c r="A48" s="950" t="s">
        <v>256</v>
      </c>
      <c r="B48" s="948" t="s">
        <v>218</v>
      </c>
      <c r="C48" s="948" t="s">
        <v>916</v>
      </c>
      <c r="D48" s="948" t="s">
        <v>81</v>
      </c>
      <c r="E48" s="1477"/>
      <c r="F48" s="1477"/>
      <c r="G48" s="1477"/>
      <c r="H48" s="1477"/>
      <c r="I48" s="1477"/>
      <c r="J48" s="1477"/>
      <c r="K48" s="1475"/>
      <c r="L48" s="1477"/>
      <c r="M48" s="1475"/>
    </row>
    <row r="49" spans="1:13">
      <c r="D49" s="951" t="s">
        <v>1135</v>
      </c>
      <c r="E49" s="945">
        <v>2</v>
      </c>
      <c r="G49" s="945">
        <v>0</v>
      </c>
      <c r="H49" s="945">
        <v>0</v>
      </c>
      <c r="I49" s="945">
        <v>0</v>
      </c>
      <c r="J49" s="945">
        <v>2</v>
      </c>
      <c r="L49" s="952">
        <v>2212370</v>
      </c>
    </row>
    <row r="52" spans="1:13" ht="20.25">
      <c r="A52" s="1479" t="s">
        <v>1133</v>
      </c>
      <c r="B52" s="1480"/>
      <c r="C52" s="1480"/>
      <c r="D52" s="1480"/>
      <c r="E52" s="1480"/>
      <c r="F52" s="1480"/>
      <c r="G52" s="1480"/>
      <c r="H52" s="1480"/>
      <c r="I52" s="1480"/>
      <c r="J52" s="1480"/>
      <c r="K52" s="1480"/>
      <c r="L52" s="1480"/>
      <c r="M52" s="1480"/>
    </row>
    <row r="54" spans="1:13">
      <c r="A54" s="945" t="s">
        <v>242</v>
      </c>
    </row>
    <row r="55" spans="1:13">
      <c r="A55" s="946" t="s">
        <v>189</v>
      </c>
      <c r="B55" s="946" t="s">
        <v>53</v>
      </c>
      <c r="C55" s="946" t="s">
        <v>190</v>
      </c>
      <c r="D55" s="946" t="s">
        <v>191</v>
      </c>
      <c r="E55" s="1481" t="s">
        <v>192</v>
      </c>
      <c r="F55" s="1482"/>
      <c r="G55" s="1482"/>
      <c r="H55" s="1482"/>
      <c r="I55" s="1483"/>
      <c r="J55" s="1484" t="s">
        <v>193</v>
      </c>
      <c r="K55" s="1484" t="s">
        <v>194</v>
      </c>
      <c r="L55" s="1484" t="s">
        <v>195</v>
      </c>
      <c r="M55" s="1484" t="s">
        <v>196</v>
      </c>
    </row>
    <row r="56" spans="1:13">
      <c r="A56" s="946" t="s">
        <v>197</v>
      </c>
      <c r="B56" s="946" t="s">
        <v>198</v>
      </c>
      <c r="C56" s="946" t="s">
        <v>199</v>
      </c>
      <c r="D56" s="946" t="s">
        <v>200</v>
      </c>
      <c r="E56" s="946" t="s">
        <v>201</v>
      </c>
      <c r="F56" s="946" t="s">
        <v>202</v>
      </c>
      <c r="G56" s="946" t="s">
        <v>203</v>
      </c>
      <c r="H56" s="946" t="s">
        <v>204</v>
      </c>
      <c r="I56" s="946" t="s">
        <v>205</v>
      </c>
      <c r="J56" s="1475"/>
      <c r="K56" s="1475"/>
      <c r="L56" s="1475"/>
      <c r="M56" s="1475"/>
    </row>
    <row r="57" spans="1:13" ht="33">
      <c r="A57" s="947">
        <v>37655</v>
      </c>
      <c r="B57" s="948" t="s">
        <v>211</v>
      </c>
      <c r="C57" s="949" t="s">
        <v>245</v>
      </c>
      <c r="D57" s="949" t="s">
        <v>246</v>
      </c>
      <c r="E57" s="1478">
        <v>1</v>
      </c>
      <c r="F57" s="1476">
        <v>144800</v>
      </c>
      <c r="G57" s="1478">
        <v>0</v>
      </c>
      <c r="H57" s="1478">
        <v>0</v>
      </c>
      <c r="I57" s="1478">
        <v>0</v>
      </c>
      <c r="J57" s="1478">
        <v>1</v>
      </c>
      <c r="K57" s="1474" t="s">
        <v>64</v>
      </c>
      <c r="L57" s="1476">
        <v>144800</v>
      </c>
      <c r="M57" s="1474" t="s">
        <v>247</v>
      </c>
    </row>
    <row r="58" spans="1:13">
      <c r="A58" s="950" t="s">
        <v>248</v>
      </c>
      <c r="B58" s="948" t="s">
        <v>218</v>
      </c>
      <c r="C58" s="948" t="s">
        <v>249</v>
      </c>
      <c r="D58" s="948" t="s">
        <v>80</v>
      </c>
      <c r="E58" s="1477"/>
      <c r="F58" s="1477"/>
      <c r="G58" s="1477"/>
      <c r="H58" s="1477"/>
      <c r="I58" s="1477"/>
      <c r="J58" s="1477"/>
      <c r="K58" s="1475"/>
      <c r="L58" s="1477"/>
      <c r="M58" s="1475"/>
    </row>
    <row r="59" spans="1:13" ht="33">
      <c r="A59" s="947">
        <v>37670</v>
      </c>
      <c r="B59" s="948" t="s">
        <v>211</v>
      </c>
      <c r="C59" s="949" t="s">
        <v>254</v>
      </c>
      <c r="D59" s="949" t="s">
        <v>255</v>
      </c>
      <c r="E59" s="1478">
        <v>3</v>
      </c>
      <c r="F59" s="1476">
        <v>100000</v>
      </c>
      <c r="G59" s="1478">
        <v>0</v>
      </c>
      <c r="H59" s="1478">
        <v>0</v>
      </c>
      <c r="I59" s="1478">
        <v>0</v>
      </c>
      <c r="J59" s="1478">
        <v>3</v>
      </c>
      <c r="K59" s="1474" t="s">
        <v>64</v>
      </c>
      <c r="L59" s="1476">
        <v>300000</v>
      </c>
      <c r="M59" s="1474" t="s">
        <v>504</v>
      </c>
    </row>
    <row r="60" spans="1:13">
      <c r="A60" s="950" t="s">
        <v>235</v>
      </c>
      <c r="B60" s="948" t="s">
        <v>218</v>
      </c>
      <c r="C60" s="948" t="s">
        <v>249</v>
      </c>
      <c r="D60" s="948" t="s">
        <v>81</v>
      </c>
      <c r="E60" s="1477"/>
      <c r="F60" s="1477"/>
      <c r="G60" s="1477"/>
      <c r="H60" s="1477"/>
      <c r="I60" s="1477"/>
      <c r="J60" s="1477"/>
      <c r="K60" s="1475"/>
      <c r="L60" s="1477"/>
      <c r="M60" s="1475"/>
    </row>
    <row r="61" spans="1:13" ht="33">
      <c r="A61" s="947">
        <v>37655</v>
      </c>
      <c r="B61" s="948" t="s">
        <v>211</v>
      </c>
      <c r="C61" s="949" t="s">
        <v>252</v>
      </c>
      <c r="D61" s="949" t="s">
        <v>253</v>
      </c>
      <c r="E61" s="1478">
        <v>5</v>
      </c>
      <c r="F61" s="1476">
        <v>116700</v>
      </c>
      <c r="G61" s="1478">
        <v>0</v>
      </c>
      <c r="H61" s="1478">
        <v>0</v>
      </c>
      <c r="I61" s="1478">
        <v>0</v>
      </c>
      <c r="J61" s="1478">
        <v>5</v>
      </c>
      <c r="K61" s="1474" t="s">
        <v>66</v>
      </c>
      <c r="L61" s="1476">
        <v>583500</v>
      </c>
      <c r="M61" s="1474" t="s">
        <v>252</v>
      </c>
    </row>
    <row r="62" spans="1:13">
      <c r="A62" s="950" t="s">
        <v>240</v>
      </c>
      <c r="B62" s="948" t="s">
        <v>218</v>
      </c>
      <c r="C62" s="948" t="s">
        <v>244</v>
      </c>
      <c r="D62" s="948" t="s">
        <v>80</v>
      </c>
      <c r="E62" s="1477"/>
      <c r="F62" s="1477"/>
      <c r="G62" s="1477"/>
      <c r="H62" s="1477"/>
      <c r="I62" s="1477"/>
      <c r="J62" s="1477"/>
      <c r="K62" s="1475"/>
      <c r="L62" s="1477"/>
      <c r="M62" s="1475"/>
    </row>
    <row r="63" spans="1:13" ht="33">
      <c r="A63" s="947">
        <v>42116</v>
      </c>
      <c r="B63" s="948" t="s">
        <v>211</v>
      </c>
      <c r="C63" s="949" t="s">
        <v>506</v>
      </c>
      <c r="D63" s="949" t="s">
        <v>507</v>
      </c>
      <c r="E63" s="1478">
        <v>1</v>
      </c>
      <c r="F63" s="1476">
        <v>150000</v>
      </c>
      <c r="G63" s="1478">
        <v>0</v>
      </c>
      <c r="H63" s="1478">
        <v>0</v>
      </c>
      <c r="I63" s="1478">
        <v>0</v>
      </c>
      <c r="J63" s="1478">
        <v>1</v>
      </c>
      <c r="K63" s="1474" t="s">
        <v>64</v>
      </c>
      <c r="L63" s="1476">
        <v>150000</v>
      </c>
      <c r="M63" s="1474" t="s">
        <v>180</v>
      </c>
    </row>
    <row r="64" spans="1:13">
      <c r="A64" s="950" t="s">
        <v>214</v>
      </c>
      <c r="B64" s="948" t="s">
        <v>218</v>
      </c>
      <c r="C64" s="948" t="s">
        <v>128</v>
      </c>
      <c r="D64" s="948" t="s">
        <v>80</v>
      </c>
      <c r="E64" s="1477"/>
      <c r="F64" s="1477"/>
      <c r="G64" s="1477"/>
      <c r="H64" s="1477"/>
      <c r="I64" s="1477"/>
      <c r="J64" s="1477"/>
      <c r="K64" s="1475"/>
      <c r="L64" s="1477"/>
      <c r="M64" s="1475"/>
    </row>
    <row r="65" spans="1:13" ht="33">
      <c r="A65" s="947">
        <v>43517</v>
      </c>
      <c r="B65" s="948" t="s">
        <v>211</v>
      </c>
      <c r="C65" s="949" t="s">
        <v>1506</v>
      </c>
      <c r="D65" s="949" t="s">
        <v>1507</v>
      </c>
      <c r="E65" s="1478">
        <v>1</v>
      </c>
      <c r="F65" s="1476">
        <v>300000</v>
      </c>
      <c r="G65" s="1478">
        <v>0</v>
      </c>
      <c r="H65" s="1478">
        <v>0</v>
      </c>
      <c r="I65" s="1478">
        <v>0</v>
      </c>
      <c r="J65" s="1478">
        <v>1</v>
      </c>
      <c r="K65" s="1474" t="s">
        <v>64</v>
      </c>
      <c r="L65" s="1476">
        <v>300000</v>
      </c>
      <c r="M65" s="1474" t="s">
        <v>307</v>
      </c>
    </row>
    <row r="66" spans="1:13">
      <c r="A66" s="950" t="s">
        <v>217</v>
      </c>
      <c r="B66" s="948" t="s">
        <v>218</v>
      </c>
      <c r="C66" s="948" t="s">
        <v>295</v>
      </c>
      <c r="D66" s="948" t="s">
        <v>80</v>
      </c>
      <c r="E66" s="1477"/>
      <c r="F66" s="1477"/>
      <c r="G66" s="1477"/>
      <c r="H66" s="1477"/>
      <c r="I66" s="1477"/>
      <c r="J66" s="1477"/>
      <c r="K66" s="1475"/>
      <c r="L66" s="1477"/>
      <c r="M66" s="1475"/>
    </row>
    <row r="67" spans="1:13" ht="33">
      <c r="A67" s="947">
        <v>43517</v>
      </c>
      <c r="B67" s="948" t="s">
        <v>211</v>
      </c>
      <c r="C67" s="949" t="s">
        <v>1508</v>
      </c>
      <c r="D67" s="949" t="s">
        <v>921</v>
      </c>
      <c r="E67" s="1478">
        <v>1</v>
      </c>
      <c r="F67" s="1476">
        <v>340000</v>
      </c>
      <c r="G67" s="1478">
        <v>0</v>
      </c>
      <c r="H67" s="1478">
        <v>0</v>
      </c>
      <c r="I67" s="1478">
        <v>0</v>
      </c>
      <c r="J67" s="1478">
        <v>1</v>
      </c>
      <c r="K67" s="1474" t="s">
        <v>64</v>
      </c>
      <c r="L67" s="1476">
        <v>340000</v>
      </c>
      <c r="M67" s="1474" t="s">
        <v>307</v>
      </c>
    </row>
    <row r="68" spans="1:13">
      <c r="A68" s="950" t="s">
        <v>221</v>
      </c>
      <c r="B68" s="948" t="s">
        <v>218</v>
      </c>
      <c r="C68" s="948" t="s">
        <v>295</v>
      </c>
      <c r="D68" s="948" t="s">
        <v>80</v>
      </c>
      <c r="E68" s="1477"/>
      <c r="F68" s="1477"/>
      <c r="G68" s="1477"/>
      <c r="H68" s="1477"/>
      <c r="I68" s="1477"/>
      <c r="J68" s="1477"/>
      <c r="K68" s="1475"/>
      <c r="L68" s="1477"/>
      <c r="M68" s="1475"/>
    </row>
    <row r="69" spans="1:13" ht="33">
      <c r="A69" s="947">
        <v>43493</v>
      </c>
      <c r="B69" s="948" t="s">
        <v>211</v>
      </c>
      <c r="C69" s="949"/>
      <c r="D69" s="949" t="s">
        <v>922</v>
      </c>
      <c r="E69" s="1478">
        <v>5</v>
      </c>
      <c r="F69" s="1476">
        <v>170000</v>
      </c>
      <c r="G69" s="1478">
        <v>0</v>
      </c>
      <c r="H69" s="1478">
        <v>0</v>
      </c>
      <c r="I69" s="1478">
        <v>0</v>
      </c>
      <c r="J69" s="1478">
        <v>5</v>
      </c>
      <c r="K69" s="1474" t="s">
        <v>64</v>
      </c>
      <c r="L69" s="1476">
        <v>850000</v>
      </c>
      <c r="M69" s="1474" t="s">
        <v>925</v>
      </c>
    </row>
    <row r="70" spans="1:13">
      <c r="A70" s="950" t="s">
        <v>275</v>
      </c>
      <c r="B70" s="948" t="s">
        <v>218</v>
      </c>
      <c r="C70" s="948" t="s">
        <v>295</v>
      </c>
      <c r="D70" s="948" t="s">
        <v>1004</v>
      </c>
      <c r="E70" s="1477"/>
      <c r="F70" s="1477"/>
      <c r="G70" s="1477"/>
      <c r="H70" s="1477"/>
      <c r="I70" s="1477"/>
      <c r="J70" s="1477"/>
      <c r="K70" s="1475"/>
      <c r="L70" s="1477"/>
      <c r="M70" s="1475"/>
    </row>
    <row r="71" spans="1:13" ht="33">
      <c r="A71" s="947">
        <v>43493</v>
      </c>
      <c r="B71" s="948" t="s">
        <v>211</v>
      </c>
      <c r="C71" s="949"/>
      <c r="D71" s="949" t="s">
        <v>923</v>
      </c>
      <c r="E71" s="1478">
        <v>4</v>
      </c>
      <c r="F71" s="1476">
        <v>170000</v>
      </c>
      <c r="G71" s="1478">
        <v>0</v>
      </c>
      <c r="H71" s="1478">
        <v>0</v>
      </c>
      <c r="I71" s="1478">
        <v>0</v>
      </c>
      <c r="J71" s="1478">
        <v>4</v>
      </c>
      <c r="K71" s="1474" t="s">
        <v>64</v>
      </c>
      <c r="L71" s="1476">
        <v>680000</v>
      </c>
      <c r="M71" s="1474" t="s">
        <v>926</v>
      </c>
    </row>
    <row r="72" spans="1:13">
      <c r="A72" s="950" t="s">
        <v>919</v>
      </c>
      <c r="B72" s="948" t="s">
        <v>218</v>
      </c>
      <c r="C72" s="948" t="s">
        <v>295</v>
      </c>
      <c r="D72" s="948" t="s">
        <v>1004</v>
      </c>
      <c r="E72" s="1477"/>
      <c r="F72" s="1477"/>
      <c r="G72" s="1477"/>
      <c r="H72" s="1477"/>
      <c r="I72" s="1477"/>
      <c r="J72" s="1477"/>
      <c r="K72" s="1475"/>
      <c r="L72" s="1477"/>
      <c r="M72" s="1475"/>
    </row>
    <row r="73" spans="1:13" ht="49.5">
      <c r="A73" s="947">
        <v>43493</v>
      </c>
      <c r="B73" s="948" t="s">
        <v>211</v>
      </c>
      <c r="C73" s="949"/>
      <c r="D73" s="949" t="s">
        <v>924</v>
      </c>
      <c r="E73" s="1478">
        <v>1</v>
      </c>
      <c r="F73" s="1476">
        <v>190000</v>
      </c>
      <c r="G73" s="1478">
        <v>0</v>
      </c>
      <c r="H73" s="1478">
        <v>0</v>
      </c>
      <c r="I73" s="1478">
        <v>0</v>
      </c>
      <c r="J73" s="1478">
        <v>1</v>
      </c>
      <c r="K73" s="1474" t="s">
        <v>64</v>
      </c>
      <c r="L73" s="1476">
        <v>190000</v>
      </c>
      <c r="M73" s="1474" t="s">
        <v>1509</v>
      </c>
    </row>
    <row r="74" spans="1:13">
      <c r="A74" s="950" t="s">
        <v>920</v>
      </c>
      <c r="B74" s="948" t="s">
        <v>218</v>
      </c>
      <c r="C74" s="948" t="s">
        <v>295</v>
      </c>
      <c r="D74" s="948" t="s">
        <v>1004</v>
      </c>
      <c r="E74" s="1477"/>
      <c r="F74" s="1477"/>
      <c r="G74" s="1477"/>
      <c r="H74" s="1477"/>
      <c r="I74" s="1477"/>
      <c r="J74" s="1477"/>
      <c r="K74" s="1475"/>
      <c r="L74" s="1477"/>
      <c r="M74" s="1475"/>
    </row>
    <row r="75" spans="1:13">
      <c r="A75" s="947">
        <v>41761</v>
      </c>
      <c r="B75" s="948" t="s">
        <v>211</v>
      </c>
      <c r="C75" s="949" t="s">
        <v>115</v>
      </c>
      <c r="D75" s="949" t="s">
        <v>78</v>
      </c>
      <c r="E75" s="1478">
        <v>1</v>
      </c>
      <c r="F75" s="1476">
        <v>115500</v>
      </c>
      <c r="G75" s="1478">
        <v>0</v>
      </c>
      <c r="H75" s="1478">
        <v>0</v>
      </c>
      <c r="I75" s="1478">
        <v>0</v>
      </c>
      <c r="J75" s="1478">
        <v>1</v>
      </c>
      <c r="K75" s="1474" t="s">
        <v>64</v>
      </c>
      <c r="L75" s="1476">
        <v>115500</v>
      </c>
      <c r="M75" s="1474" t="s">
        <v>115</v>
      </c>
    </row>
    <row r="76" spans="1:13">
      <c r="A76" s="950" t="s">
        <v>282</v>
      </c>
      <c r="B76" s="948" t="s">
        <v>218</v>
      </c>
      <c r="C76" s="948" t="s">
        <v>117</v>
      </c>
      <c r="D76" s="948" t="s">
        <v>83</v>
      </c>
      <c r="E76" s="1477"/>
      <c r="F76" s="1477"/>
      <c r="G76" s="1477"/>
      <c r="H76" s="1477"/>
      <c r="I76" s="1477"/>
      <c r="J76" s="1477"/>
      <c r="K76" s="1475"/>
      <c r="L76" s="1477"/>
      <c r="M76" s="1475"/>
    </row>
    <row r="77" spans="1:13" ht="33">
      <c r="A77" s="947">
        <v>37655</v>
      </c>
      <c r="B77" s="948" t="s">
        <v>211</v>
      </c>
      <c r="C77" s="949" t="s">
        <v>250</v>
      </c>
      <c r="D77" s="949" t="s">
        <v>251</v>
      </c>
      <c r="E77" s="1478">
        <v>24</v>
      </c>
      <c r="F77" s="1476">
        <v>104400</v>
      </c>
      <c r="G77" s="1478">
        <v>0</v>
      </c>
      <c r="H77" s="1478">
        <v>5</v>
      </c>
      <c r="I77" s="1478">
        <v>0</v>
      </c>
      <c r="J77" s="1478">
        <v>19</v>
      </c>
      <c r="K77" s="1474" t="s">
        <v>64</v>
      </c>
      <c r="L77" s="1476">
        <v>2505600</v>
      </c>
      <c r="M77" s="1474" t="s">
        <v>1510</v>
      </c>
    </row>
    <row r="78" spans="1:13">
      <c r="A78" s="950" t="s">
        <v>209</v>
      </c>
      <c r="B78" s="948" t="s">
        <v>218</v>
      </c>
      <c r="C78" s="948" t="s">
        <v>244</v>
      </c>
      <c r="D78" s="948" t="s">
        <v>80</v>
      </c>
      <c r="E78" s="1477"/>
      <c r="F78" s="1477"/>
      <c r="G78" s="1477"/>
      <c r="H78" s="1477"/>
      <c r="I78" s="1477"/>
      <c r="J78" s="1477"/>
      <c r="K78" s="1475"/>
      <c r="L78" s="1477"/>
      <c r="M78" s="1475"/>
    </row>
    <row r="81" spans="1:13" ht="20.25">
      <c r="A81" s="1479" t="s">
        <v>1133</v>
      </c>
      <c r="B81" s="1480"/>
      <c r="C81" s="1480"/>
      <c r="D81" s="1480"/>
      <c r="E81" s="1480"/>
      <c r="F81" s="1480"/>
      <c r="G81" s="1480"/>
      <c r="H81" s="1480"/>
      <c r="I81" s="1480"/>
      <c r="J81" s="1480"/>
      <c r="K81" s="1480"/>
      <c r="L81" s="1480"/>
      <c r="M81" s="1480"/>
    </row>
    <row r="83" spans="1:13">
      <c r="A83" s="945" t="s">
        <v>242</v>
      </c>
    </row>
    <row r="84" spans="1:13">
      <c r="A84" s="946" t="s">
        <v>189</v>
      </c>
      <c r="B84" s="946" t="s">
        <v>53</v>
      </c>
      <c r="C84" s="946" t="s">
        <v>190</v>
      </c>
      <c r="D84" s="946" t="s">
        <v>191</v>
      </c>
      <c r="E84" s="1481" t="s">
        <v>192</v>
      </c>
      <c r="F84" s="1482"/>
      <c r="G84" s="1482"/>
      <c r="H84" s="1482"/>
      <c r="I84" s="1483"/>
      <c r="J84" s="1484" t="s">
        <v>193</v>
      </c>
      <c r="K84" s="1484" t="s">
        <v>194</v>
      </c>
      <c r="L84" s="1484" t="s">
        <v>195</v>
      </c>
      <c r="M84" s="1484" t="s">
        <v>196</v>
      </c>
    </row>
    <row r="85" spans="1:13">
      <c r="A85" s="946" t="s">
        <v>197</v>
      </c>
      <c r="B85" s="946" t="s">
        <v>198</v>
      </c>
      <c r="C85" s="946" t="s">
        <v>199</v>
      </c>
      <c r="D85" s="946" t="s">
        <v>200</v>
      </c>
      <c r="E85" s="946" t="s">
        <v>201</v>
      </c>
      <c r="F85" s="946" t="s">
        <v>202</v>
      </c>
      <c r="G85" s="946" t="s">
        <v>203</v>
      </c>
      <c r="H85" s="946" t="s">
        <v>204</v>
      </c>
      <c r="I85" s="946" t="s">
        <v>205</v>
      </c>
      <c r="J85" s="1475"/>
      <c r="K85" s="1475"/>
      <c r="L85" s="1475"/>
      <c r="M85" s="1475"/>
    </row>
    <row r="86" spans="1:13" ht="33">
      <c r="A86" s="947">
        <v>39478</v>
      </c>
      <c r="B86" s="948" t="s">
        <v>211</v>
      </c>
      <c r="C86" s="949" t="s">
        <v>260</v>
      </c>
      <c r="D86" s="949" t="s">
        <v>261</v>
      </c>
      <c r="E86" s="1478">
        <v>4</v>
      </c>
      <c r="F86" s="1476">
        <v>110000</v>
      </c>
      <c r="G86" s="1478">
        <v>0</v>
      </c>
      <c r="H86" s="1478">
        <v>1</v>
      </c>
      <c r="I86" s="1478">
        <v>0</v>
      </c>
      <c r="J86" s="1478">
        <v>3</v>
      </c>
      <c r="K86" s="1474" t="s">
        <v>64</v>
      </c>
      <c r="L86" s="1476">
        <v>440000</v>
      </c>
      <c r="M86" s="1474" t="s">
        <v>262</v>
      </c>
    </row>
    <row r="87" spans="1:13">
      <c r="A87" s="950" t="s">
        <v>223</v>
      </c>
      <c r="B87" s="948" t="s">
        <v>218</v>
      </c>
      <c r="C87" s="948" t="s">
        <v>259</v>
      </c>
      <c r="D87" s="948" t="s">
        <v>81</v>
      </c>
      <c r="E87" s="1477"/>
      <c r="F87" s="1477"/>
      <c r="G87" s="1477"/>
      <c r="H87" s="1477"/>
      <c r="I87" s="1477"/>
      <c r="J87" s="1477"/>
      <c r="K87" s="1475"/>
      <c r="L87" s="1477"/>
      <c r="M87" s="1475"/>
    </row>
    <row r="88" spans="1:13" ht="33">
      <c r="A88" s="947">
        <v>39854</v>
      </c>
      <c r="B88" s="948" t="s">
        <v>211</v>
      </c>
      <c r="C88" s="949"/>
      <c r="D88" s="949" t="s">
        <v>266</v>
      </c>
      <c r="E88" s="1478">
        <v>1</v>
      </c>
      <c r="F88" s="1476">
        <v>70000</v>
      </c>
      <c r="G88" s="1478">
        <v>0</v>
      </c>
      <c r="H88" s="1478">
        <v>0</v>
      </c>
      <c r="I88" s="1478">
        <v>0</v>
      </c>
      <c r="J88" s="1478">
        <v>1</v>
      </c>
      <c r="K88" s="1474" t="s">
        <v>64</v>
      </c>
      <c r="L88" s="1476">
        <v>70000</v>
      </c>
      <c r="M88" s="1474" t="s">
        <v>267</v>
      </c>
    </row>
    <row r="89" spans="1:13">
      <c r="A89" s="950" t="s">
        <v>268</v>
      </c>
      <c r="B89" s="948" t="s">
        <v>218</v>
      </c>
      <c r="C89" s="948" t="s">
        <v>269</v>
      </c>
      <c r="D89" s="948" t="s">
        <v>81</v>
      </c>
      <c r="E89" s="1477"/>
      <c r="F89" s="1477"/>
      <c r="G89" s="1477"/>
      <c r="H89" s="1477"/>
      <c r="I89" s="1477"/>
      <c r="J89" s="1477"/>
      <c r="K89" s="1475"/>
      <c r="L89" s="1477"/>
      <c r="M89" s="1475"/>
    </row>
    <row r="90" spans="1:13" ht="33">
      <c r="A90" s="947">
        <v>40239</v>
      </c>
      <c r="B90" s="948" t="s">
        <v>211</v>
      </c>
      <c r="C90" s="949"/>
      <c r="D90" s="949" t="s">
        <v>270</v>
      </c>
      <c r="E90" s="1478">
        <v>1</v>
      </c>
      <c r="F90" s="1476">
        <v>110000</v>
      </c>
      <c r="G90" s="1478">
        <v>0</v>
      </c>
      <c r="H90" s="1478">
        <v>0</v>
      </c>
      <c r="I90" s="1478">
        <v>0</v>
      </c>
      <c r="J90" s="1478">
        <v>1</v>
      </c>
      <c r="K90" s="1474" t="s">
        <v>64</v>
      </c>
      <c r="L90" s="1476">
        <v>110000</v>
      </c>
      <c r="M90" s="1474" t="s">
        <v>271</v>
      </c>
    </row>
    <row r="91" spans="1:13">
      <c r="A91" s="950" t="s">
        <v>272</v>
      </c>
      <c r="B91" s="948" t="s">
        <v>218</v>
      </c>
      <c r="C91" s="948" t="s">
        <v>273</v>
      </c>
      <c r="D91" s="948" t="s">
        <v>81</v>
      </c>
      <c r="E91" s="1477"/>
      <c r="F91" s="1477"/>
      <c r="G91" s="1477"/>
      <c r="H91" s="1477"/>
      <c r="I91" s="1477"/>
      <c r="J91" s="1477"/>
      <c r="K91" s="1475"/>
      <c r="L91" s="1477"/>
      <c r="M91" s="1475"/>
    </row>
    <row r="92" spans="1:13" ht="33">
      <c r="A92" s="947">
        <v>42226</v>
      </c>
      <c r="B92" s="948" t="s">
        <v>211</v>
      </c>
      <c r="C92" s="949" t="s">
        <v>508</v>
      </c>
      <c r="D92" s="949" t="s">
        <v>509</v>
      </c>
      <c r="E92" s="1478">
        <v>1</v>
      </c>
      <c r="F92" s="1476">
        <v>420000</v>
      </c>
      <c r="G92" s="1478">
        <v>0</v>
      </c>
      <c r="H92" s="1478">
        <v>0</v>
      </c>
      <c r="I92" s="1478">
        <v>0</v>
      </c>
      <c r="J92" s="1478">
        <v>1</v>
      </c>
      <c r="K92" s="1474" t="s">
        <v>64</v>
      </c>
      <c r="L92" s="1476">
        <v>420000</v>
      </c>
      <c r="M92" s="1474" t="s">
        <v>208</v>
      </c>
    </row>
    <row r="93" spans="1:13">
      <c r="A93" s="950" t="s">
        <v>510</v>
      </c>
      <c r="B93" s="948" t="s">
        <v>218</v>
      </c>
      <c r="C93" s="948" t="s">
        <v>128</v>
      </c>
      <c r="D93" s="948" t="s">
        <v>81</v>
      </c>
      <c r="E93" s="1477"/>
      <c r="F93" s="1477"/>
      <c r="G93" s="1477"/>
      <c r="H93" s="1477"/>
      <c r="I93" s="1477"/>
      <c r="J93" s="1477"/>
      <c r="K93" s="1475"/>
      <c r="L93" s="1477"/>
      <c r="M93" s="1475"/>
    </row>
    <row r="94" spans="1:13" ht="33">
      <c r="A94" s="947">
        <v>42226</v>
      </c>
      <c r="B94" s="948" t="s">
        <v>211</v>
      </c>
      <c r="C94" s="949" t="s">
        <v>511</v>
      </c>
      <c r="D94" s="949" t="s">
        <v>512</v>
      </c>
      <c r="E94" s="1478">
        <v>2</v>
      </c>
      <c r="F94" s="1476">
        <v>360000</v>
      </c>
      <c r="G94" s="1478">
        <v>0</v>
      </c>
      <c r="H94" s="1478">
        <v>0</v>
      </c>
      <c r="I94" s="1478">
        <v>0</v>
      </c>
      <c r="J94" s="1478">
        <v>2</v>
      </c>
      <c r="K94" s="1474" t="s">
        <v>64</v>
      </c>
      <c r="L94" s="1476">
        <v>720000</v>
      </c>
      <c r="M94" s="1474" t="s">
        <v>208</v>
      </c>
    </row>
    <row r="95" spans="1:13">
      <c r="A95" s="950" t="s">
        <v>513</v>
      </c>
      <c r="B95" s="948" t="s">
        <v>218</v>
      </c>
      <c r="C95" s="948" t="s">
        <v>128</v>
      </c>
      <c r="D95" s="948" t="s">
        <v>81</v>
      </c>
      <c r="E95" s="1477"/>
      <c r="F95" s="1477"/>
      <c r="G95" s="1477"/>
      <c r="H95" s="1477"/>
      <c r="I95" s="1477"/>
      <c r="J95" s="1477"/>
      <c r="K95" s="1475"/>
      <c r="L95" s="1477"/>
      <c r="M95" s="1475"/>
    </row>
    <row r="96" spans="1:13" ht="33">
      <c r="A96" s="947">
        <v>42226</v>
      </c>
      <c r="B96" s="948" t="s">
        <v>211</v>
      </c>
      <c r="C96" s="949" t="s">
        <v>511</v>
      </c>
      <c r="D96" s="949" t="s">
        <v>514</v>
      </c>
      <c r="E96" s="1478">
        <v>2</v>
      </c>
      <c r="F96" s="1476">
        <v>320000</v>
      </c>
      <c r="G96" s="1478">
        <v>0</v>
      </c>
      <c r="H96" s="1478">
        <v>0</v>
      </c>
      <c r="I96" s="1478">
        <v>0</v>
      </c>
      <c r="J96" s="1478">
        <v>2</v>
      </c>
      <c r="K96" s="1474" t="s">
        <v>64</v>
      </c>
      <c r="L96" s="1476">
        <v>640000</v>
      </c>
      <c r="M96" s="1474" t="s">
        <v>208</v>
      </c>
    </row>
    <row r="97" spans="1:13">
      <c r="A97" s="950" t="s">
        <v>515</v>
      </c>
      <c r="B97" s="948" t="s">
        <v>218</v>
      </c>
      <c r="C97" s="948" t="s">
        <v>128</v>
      </c>
      <c r="D97" s="948" t="s">
        <v>81</v>
      </c>
      <c r="E97" s="1477"/>
      <c r="F97" s="1477"/>
      <c r="G97" s="1477"/>
      <c r="H97" s="1477"/>
      <c r="I97" s="1477"/>
      <c r="J97" s="1477"/>
      <c r="K97" s="1475"/>
      <c r="L97" s="1477"/>
      <c r="M97" s="1475"/>
    </row>
    <row r="98" spans="1:13">
      <c r="A98" s="947">
        <v>43538</v>
      </c>
      <c r="B98" s="948" t="s">
        <v>211</v>
      </c>
      <c r="C98" s="949"/>
      <c r="D98" s="949"/>
      <c r="E98" s="1478">
        <v>1</v>
      </c>
      <c r="F98" s="1476">
        <v>150000</v>
      </c>
      <c r="G98" s="1478">
        <v>0</v>
      </c>
      <c r="H98" s="1478">
        <v>0</v>
      </c>
      <c r="I98" s="1478">
        <v>0</v>
      </c>
      <c r="J98" s="1478">
        <v>1</v>
      </c>
      <c r="K98" s="1474" t="s">
        <v>64</v>
      </c>
      <c r="L98" s="1476">
        <v>150000</v>
      </c>
      <c r="M98" s="1474" t="s">
        <v>929</v>
      </c>
    </row>
    <row r="99" spans="1:13">
      <c r="A99" s="950" t="s">
        <v>927</v>
      </c>
      <c r="B99" s="948" t="s">
        <v>218</v>
      </c>
      <c r="C99" s="948" t="s">
        <v>928</v>
      </c>
      <c r="D99" s="948" t="s">
        <v>81</v>
      </c>
      <c r="E99" s="1477"/>
      <c r="F99" s="1477"/>
      <c r="G99" s="1477"/>
      <c r="H99" s="1477"/>
      <c r="I99" s="1477"/>
      <c r="J99" s="1477"/>
      <c r="K99" s="1475"/>
      <c r="L99" s="1477"/>
      <c r="M99" s="1475"/>
    </row>
    <row r="100" spans="1:13">
      <c r="D100" s="951" t="s">
        <v>1135</v>
      </c>
      <c r="E100" s="945">
        <v>59</v>
      </c>
      <c r="G100" s="945">
        <v>0</v>
      </c>
      <c r="H100" s="945">
        <v>6</v>
      </c>
      <c r="I100" s="945">
        <v>0</v>
      </c>
      <c r="J100" s="945">
        <v>53</v>
      </c>
      <c r="L100" s="952">
        <v>8709400</v>
      </c>
    </row>
    <row r="103" spans="1:13" ht="20.25">
      <c r="A103" s="1479" t="s">
        <v>1133</v>
      </c>
      <c r="B103" s="1480"/>
      <c r="C103" s="1480"/>
      <c r="D103" s="1480"/>
      <c r="E103" s="1480"/>
      <c r="F103" s="1480"/>
      <c r="G103" s="1480"/>
      <c r="H103" s="1480"/>
      <c r="I103" s="1480"/>
      <c r="J103" s="1480"/>
      <c r="K103" s="1480"/>
      <c r="L103" s="1480"/>
      <c r="M103" s="1480"/>
    </row>
    <row r="105" spans="1:13">
      <c r="A105" s="945" t="s">
        <v>274</v>
      </c>
    </row>
    <row r="106" spans="1:13">
      <c r="A106" s="946" t="s">
        <v>189</v>
      </c>
      <c r="B106" s="946" t="s">
        <v>53</v>
      </c>
      <c r="C106" s="946" t="s">
        <v>190</v>
      </c>
      <c r="D106" s="946" t="s">
        <v>191</v>
      </c>
      <c r="E106" s="1481" t="s">
        <v>192</v>
      </c>
      <c r="F106" s="1482"/>
      <c r="G106" s="1482"/>
      <c r="H106" s="1482"/>
      <c r="I106" s="1483"/>
      <c r="J106" s="1484" t="s">
        <v>193</v>
      </c>
      <c r="K106" s="1484" t="s">
        <v>194</v>
      </c>
      <c r="L106" s="1484" t="s">
        <v>195</v>
      </c>
      <c r="M106" s="1484" t="s">
        <v>196</v>
      </c>
    </row>
    <row r="107" spans="1:13">
      <c r="A107" s="946" t="s">
        <v>197</v>
      </c>
      <c r="B107" s="946" t="s">
        <v>198</v>
      </c>
      <c r="C107" s="946" t="s">
        <v>199</v>
      </c>
      <c r="D107" s="946" t="s">
        <v>200</v>
      </c>
      <c r="E107" s="946" t="s">
        <v>201</v>
      </c>
      <c r="F107" s="946" t="s">
        <v>202</v>
      </c>
      <c r="G107" s="946" t="s">
        <v>203</v>
      </c>
      <c r="H107" s="946" t="s">
        <v>204</v>
      </c>
      <c r="I107" s="946" t="s">
        <v>205</v>
      </c>
      <c r="J107" s="1475"/>
      <c r="K107" s="1475"/>
      <c r="L107" s="1475"/>
      <c r="M107" s="1475"/>
    </row>
    <row r="108" spans="1:13" ht="33">
      <c r="A108" s="947">
        <v>41761</v>
      </c>
      <c r="B108" s="948" t="s">
        <v>211</v>
      </c>
      <c r="C108" s="949" t="s">
        <v>118</v>
      </c>
      <c r="D108" s="949" t="s">
        <v>119</v>
      </c>
      <c r="E108" s="1478">
        <v>8</v>
      </c>
      <c r="F108" s="1476">
        <v>39600</v>
      </c>
      <c r="G108" s="1478">
        <v>0</v>
      </c>
      <c r="H108" s="1478">
        <v>0</v>
      </c>
      <c r="I108" s="1478">
        <v>0</v>
      </c>
      <c r="J108" s="1478">
        <v>8</v>
      </c>
      <c r="K108" s="1474" t="s">
        <v>64</v>
      </c>
      <c r="L108" s="1476">
        <v>316800</v>
      </c>
      <c r="M108" s="1474" t="s">
        <v>120</v>
      </c>
    </row>
    <row r="109" spans="1:13">
      <c r="A109" s="950" t="s">
        <v>231</v>
      </c>
      <c r="B109" s="948" t="s">
        <v>218</v>
      </c>
      <c r="C109" s="948" t="s">
        <v>121</v>
      </c>
      <c r="D109" s="948" t="s">
        <v>80</v>
      </c>
      <c r="E109" s="1477"/>
      <c r="F109" s="1477"/>
      <c r="G109" s="1477"/>
      <c r="H109" s="1477"/>
      <c r="I109" s="1477"/>
      <c r="J109" s="1477"/>
      <c r="K109" s="1475"/>
      <c r="L109" s="1477"/>
      <c r="M109" s="1475"/>
    </row>
    <row r="110" spans="1:13" ht="33">
      <c r="A110" s="947">
        <v>42116</v>
      </c>
      <c r="B110" s="948" t="s">
        <v>211</v>
      </c>
      <c r="C110" s="949" t="s">
        <v>506</v>
      </c>
      <c r="D110" s="949" t="s">
        <v>516</v>
      </c>
      <c r="E110" s="1478">
        <v>3</v>
      </c>
      <c r="F110" s="1476">
        <v>110000</v>
      </c>
      <c r="G110" s="1478">
        <v>0</v>
      </c>
      <c r="H110" s="1478">
        <v>0</v>
      </c>
      <c r="I110" s="1478">
        <v>0</v>
      </c>
      <c r="J110" s="1478">
        <v>3</v>
      </c>
      <c r="K110" s="1474" t="s">
        <v>64</v>
      </c>
      <c r="L110" s="1476">
        <v>330000</v>
      </c>
      <c r="M110" s="1474" t="s">
        <v>180</v>
      </c>
    </row>
    <row r="111" spans="1:13">
      <c r="A111" s="950" t="s">
        <v>496</v>
      </c>
      <c r="B111" s="948" t="s">
        <v>218</v>
      </c>
      <c r="C111" s="948" t="s">
        <v>128</v>
      </c>
      <c r="D111" s="948" t="s">
        <v>80</v>
      </c>
      <c r="E111" s="1477"/>
      <c r="F111" s="1477"/>
      <c r="G111" s="1477"/>
      <c r="H111" s="1477"/>
      <c r="I111" s="1477"/>
      <c r="J111" s="1477"/>
      <c r="K111" s="1475"/>
      <c r="L111" s="1477"/>
      <c r="M111" s="1475"/>
    </row>
    <row r="112" spans="1:13" ht="33">
      <c r="A112" s="947">
        <v>42334</v>
      </c>
      <c r="B112" s="948" t="s">
        <v>211</v>
      </c>
      <c r="C112" s="949" t="s">
        <v>517</v>
      </c>
      <c r="D112" s="949" t="s">
        <v>518</v>
      </c>
      <c r="E112" s="1478">
        <v>100</v>
      </c>
      <c r="F112" s="1476">
        <v>62000</v>
      </c>
      <c r="G112" s="1478">
        <v>0</v>
      </c>
      <c r="H112" s="1478">
        <v>0</v>
      </c>
      <c r="I112" s="1478">
        <v>0</v>
      </c>
      <c r="J112" s="1478">
        <v>100</v>
      </c>
      <c r="K112" s="1474" t="s">
        <v>64</v>
      </c>
      <c r="L112" s="1476">
        <v>6200000</v>
      </c>
      <c r="M112" s="1474" t="s">
        <v>280</v>
      </c>
    </row>
    <row r="113" spans="1:13">
      <c r="A113" s="950" t="s">
        <v>499</v>
      </c>
      <c r="B113" s="948" t="s">
        <v>218</v>
      </c>
      <c r="C113" s="948" t="s">
        <v>519</v>
      </c>
      <c r="D113" s="948" t="s">
        <v>80</v>
      </c>
      <c r="E113" s="1477"/>
      <c r="F113" s="1477"/>
      <c r="G113" s="1477"/>
      <c r="H113" s="1477"/>
      <c r="I113" s="1477"/>
      <c r="J113" s="1477"/>
      <c r="K113" s="1475"/>
      <c r="L113" s="1477"/>
      <c r="M113" s="1475"/>
    </row>
    <row r="114" spans="1:13" ht="33">
      <c r="A114" s="947">
        <v>42411</v>
      </c>
      <c r="B114" s="948" t="s">
        <v>211</v>
      </c>
      <c r="C114" s="949" t="s">
        <v>631</v>
      </c>
      <c r="D114" s="949" t="s">
        <v>632</v>
      </c>
      <c r="E114" s="1478">
        <v>5</v>
      </c>
      <c r="F114" s="1476">
        <v>90000</v>
      </c>
      <c r="G114" s="1478">
        <v>0</v>
      </c>
      <c r="H114" s="1478">
        <v>0</v>
      </c>
      <c r="I114" s="1478">
        <v>0</v>
      </c>
      <c r="J114" s="1478">
        <v>5</v>
      </c>
      <c r="K114" s="1474" t="s">
        <v>64</v>
      </c>
      <c r="L114" s="1476">
        <v>450000</v>
      </c>
      <c r="M114" s="1474" t="s">
        <v>633</v>
      </c>
    </row>
    <row r="115" spans="1:13">
      <c r="A115" s="950" t="s">
        <v>627</v>
      </c>
      <c r="B115" s="948" t="s">
        <v>218</v>
      </c>
      <c r="C115" s="948" t="s">
        <v>634</v>
      </c>
      <c r="D115" s="948" t="s">
        <v>80</v>
      </c>
      <c r="E115" s="1477"/>
      <c r="F115" s="1477"/>
      <c r="G115" s="1477"/>
      <c r="H115" s="1477"/>
      <c r="I115" s="1477"/>
      <c r="J115" s="1477"/>
      <c r="K115" s="1475"/>
      <c r="L115" s="1477"/>
      <c r="M115" s="1475"/>
    </row>
    <row r="116" spans="1:13" ht="33">
      <c r="A116" s="947">
        <v>42411</v>
      </c>
      <c r="B116" s="948" t="s">
        <v>211</v>
      </c>
      <c r="C116" s="949" t="s">
        <v>635</v>
      </c>
      <c r="D116" s="949" t="s">
        <v>636</v>
      </c>
      <c r="E116" s="1478">
        <v>15</v>
      </c>
      <c r="F116" s="1476">
        <v>110000</v>
      </c>
      <c r="G116" s="1478">
        <v>0</v>
      </c>
      <c r="H116" s="1478">
        <v>0</v>
      </c>
      <c r="I116" s="1478">
        <v>0</v>
      </c>
      <c r="J116" s="1478">
        <v>15</v>
      </c>
      <c r="K116" s="1474" t="s">
        <v>64</v>
      </c>
      <c r="L116" s="1476">
        <v>1650000</v>
      </c>
      <c r="M116" s="1474" t="s">
        <v>637</v>
      </c>
    </row>
    <row r="117" spans="1:13">
      <c r="A117" s="950" t="s">
        <v>629</v>
      </c>
      <c r="B117" s="948" t="s">
        <v>218</v>
      </c>
      <c r="C117" s="948" t="s">
        <v>634</v>
      </c>
      <c r="D117" s="948" t="s">
        <v>80</v>
      </c>
      <c r="E117" s="1477"/>
      <c r="F117" s="1477"/>
      <c r="G117" s="1477"/>
      <c r="H117" s="1477"/>
      <c r="I117" s="1477"/>
      <c r="J117" s="1477"/>
      <c r="K117" s="1475"/>
      <c r="L117" s="1477"/>
      <c r="M117" s="1475"/>
    </row>
    <row r="118" spans="1:13">
      <c r="A118" s="947">
        <v>42396</v>
      </c>
      <c r="B118" s="948" t="s">
        <v>211</v>
      </c>
      <c r="C118" s="949" t="s">
        <v>638</v>
      </c>
      <c r="D118" s="949"/>
      <c r="E118" s="1478">
        <v>3</v>
      </c>
      <c r="F118" s="1476">
        <v>300000</v>
      </c>
      <c r="G118" s="1478">
        <v>0</v>
      </c>
      <c r="H118" s="1478">
        <v>0</v>
      </c>
      <c r="I118" s="1478">
        <v>0</v>
      </c>
      <c r="J118" s="1478">
        <v>3</v>
      </c>
      <c r="K118" s="1474" t="s">
        <v>64</v>
      </c>
      <c r="L118" s="1476">
        <v>900000</v>
      </c>
      <c r="M118" s="1474" t="s">
        <v>281</v>
      </c>
    </row>
    <row r="119" spans="1:13">
      <c r="A119" s="950" t="s">
        <v>639</v>
      </c>
      <c r="B119" s="948" t="s">
        <v>218</v>
      </c>
      <c r="C119" s="948" t="s">
        <v>640</v>
      </c>
      <c r="D119" s="948" t="s">
        <v>80</v>
      </c>
      <c r="E119" s="1477"/>
      <c r="F119" s="1477"/>
      <c r="G119" s="1477"/>
      <c r="H119" s="1477"/>
      <c r="I119" s="1477"/>
      <c r="J119" s="1477"/>
      <c r="K119" s="1475"/>
      <c r="L119" s="1477"/>
      <c r="M119" s="1475"/>
    </row>
    <row r="120" spans="1:13" ht="33">
      <c r="A120" s="947">
        <v>42775</v>
      </c>
      <c r="B120" s="948" t="s">
        <v>211</v>
      </c>
      <c r="C120" s="949"/>
      <c r="D120" s="949" t="s">
        <v>776</v>
      </c>
      <c r="E120" s="1478">
        <v>6</v>
      </c>
      <c r="F120" s="1476">
        <v>66666</v>
      </c>
      <c r="G120" s="1478">
        <v>0</v>
      </c>
      <c r="H120" s="1478">
        <v>0</v>
      </c>
      <c r="I120" s="1478">
        <v>0</v>
      </c>
      <c r="J120" s="1478">
        <v>6</v>
      </c>
      <c r="K120" s="1474" t="s">
        <v>64</v>
      </c>
      <c r="L120" s="1476">
        <v>399996</v>
      </c>
      <c r="M120" s="1474" t="s">
        <v>777</v>
      </c>
    </row>
    <row r="121" spans="1:13">
      <c r="A121" s="950" t="s">
        <v>778</v>
      </c>
      <c r="B121" s="948" t="s">
        <v>218</v>
      </c>
      <c r="C121" s="948" t="s">
        <v>779</v>
      </c>
      <c r="D121" s="948" t="s">
        <v>80</v>
      </c>
      <c r="E121" s="1477"/>
      <c r="F121" s="1477"/>
      <c r="G121" s="1477"/>
      <c r="H121" s="1477"/>
      <c r="I121" s="1477"/>
      <c r="J121" s="1477"/>
      <c r="K121" s="1475"/>
      <c r="L121" s="1477"/>
      <c r="M121" s="1475"/>
    </row>
    <row r="122" spans="1:13">
      <c r="A122" s="947">
        <v>43117</v>
      </c>
      <c r="B122" s="948" t="s">
        <v>211</v>
      </c>
      <c r="C122" s="949"/>
      <c r="D122" s="949"/>
      <c r="E122" s="1478">
        <v>25</v>
      </c>
      <c r="F122" s="1476">
        <v>255500</v>
      </c>
      <c r="G122" s="1478">
        <v>0</v>
      </c>
      <c r="H122" s="1478">
        <v>0</v>
      </c>
      <c r="I122" s="1478">
        <v>0</v>
      </c>
      <c r="J122" s="1478">
        <v>25</v>
      </c>
      <c r="K122" s="1474" t="s">
        <v>64</v>
      </c>
      <c r="L122" s="1476">
        <v>6387500</v>
      </c>
      <c r="M122" s="1474" t="s">
        <v>834</v>
      </c>
    </row>
    <row r="123" spans="1:13">
      <c r="A123" s="950" t="s">
        <v>835</v>
      </c>
      <c r="B123" s="948" t="s">
        <v>218</v>
      </c>
      <c r="C123" s="948" t="s">
        <v>836</v>
      </c>
      <c r="D123" s="948" t="s">
        <v>80</v>
      </c>
      <c r="E123" s="1477"/>
      <c r="F123" s="1477"/>
      <c r="G123" s="1477"/>
      <c r="H123" s="1477"/>
      <c r="I123" s="1477"/>
      <c r="J123" s="1477"/>
      <c r="K123" s="1475"/>
      <c r="L123" s="1477"/>
      <c r="M123" s="1475"/>
    </row>
    <row r="124" spans="1:13" ht="33">
      <c r="A124" s="947">
        <v>43517</v>
      </c>
      <c r="B124" s="948" t="s">
        <v>211</v>
      </c>
      <c r="C124" s="949" t="s">
        <v>930</v>
      </c>
      <c r="D124" s="949" t="s">
        <v>931</v>
      </c>
      <c r="E124" s="1478">
        <v>8</v>
      </c>
      <c r="F124" s="1476">
        <v>260000</v>
      </c>
      <c r="G124" s="1478">
        <v>0</v>
      </c>
      <c r="H124" s="1478">
        <v>0</v>
      </c>
      <c r="I124" s="1478">
        <v>0</v>
      </c>
      <c r="J124" s="1478">
        <v>8</v>
      </c>
      <c r="K124" s="1474" t="s">
        <v>64</v>
      </c>
      <c r="L124" s="1476">
        <v>2080000</v>
      </c>
      <c r="M124" s="1474" t="s">
        <v>933</v>
      </c>
    </row>
    <row r="125" spans="1:13">
      <c r="A125" s="950" t="s">
        <v>932</v>
      </c>
      <c r="B125" s="948" t="s">
        <v>218</v>
      </c>
      <c r="C125" s="948" t="s">
        <v>295</v>
      </c>
      <c r="D125" s="948" t="s">
        <v>80</v>
      </c>
      <c r="E125" s="1477"/>
      <c r="F125" s="1477"/>
      <c r="G125" s="1477"/>
      <c r="H125" s="1477"/>
      <c r="I125" s="1477"/>
      <c r="J125" s="1477"/>
      <c r="K125" s="1475"/>
      <c r="L125" s="1477"/>
      <c r="M125" s="1475"/>
    </row>
    <row r="126" spans="1:13">
      <c r="A126" s="947">
        <v>41761</v>
      </c>
      <c r="B126" s="948" t="s">
        <v>211</v>
      </c>
      <c r="C126" s="949" t="s">
        <v>122</v>
      </c>
      <c r="D126" s="949" t="s">
        <v>123</v>
      </c>
      <c r="E126" s="1478">
        <v>1</v>
      </c>
      <c r="F126" s="1476">
        <v>121000</v>
      </c>
      <c r="G126" s="1478">
        <v>0</v>
      </c>
      <c r="H126" s="1478">
        <v>0</v>
      </c>
      <c r="I126" s="1478">
        <v>0</v>
      </c>
      <c r="J126" s="1478">
        <v>1</v>
      </c>
      <c r="K126" s="1474" t="s">
        <v>64</v>
      </c>
      <c r="L126" s="1476">
        <v>121000</v>
      </c>
      <c r="M126" s="1474" t="s">
        <v>115</v>
      </c>
    </row>
    <row r="127" spans="1:13">
      <c r="A127" s="950" t="s">
        <v>77</v>
      </c>
      <c r="B127" s="948" t="s">
        <v>218</v>
      </c>
      <c r="C127" s="948" t="s">
        <v>121</v>
      </c>
      <c r="D127" s="948" t="s">
        <v>83</v>
      </c>
      <c r="E127" s="1477"/>
      <c r="F127" s="1477"/>
      <c r="G127" s="1477"/>
      <c r="H127" s="1477"/>
      <c r="I127" s="1477"/>
      <c r="J127" s="1477"/>
      <c r="K127" s="1475"/>
      <c r="L127" s="1477"/>
      <c r="M127" s="1475"/>
    </row>
    <row r="128" spans="1:13">
      <c r="A128" s="947">
        <v>41761</v>
      </c>
      <c r="B128" s="948" t="s">
        <v>211</v>
      </c>
      <c r="C128" s="949" t="s">
        <v>122</v>
      </c>
      <c r="D128" s="949" t="s">
        <v>124</v>
      </c>
      <c r="E128" s="1478">
        <v>2</v>
      </c>
      <c r="F128" s="1476">
        <v>143000</v>
      </c>
      <c r="G128" s="1478">
        <v>0</v>
      </c>
      <c r="H128" s="1478">
        <v>0</v>
      </c>
      <c r="I128" s="1478">
        <v>0</v>
      </c>
      <c r="J128" s="1478">
        <v>2</v>
      </c>
      <c r="K128" s="1474" t="s">
        <v>64</v>
      </c>
      <c r="L128" s="1476">
        <v>286000</v>
      </c>
      <c r="M128" s="1474" t="s">
        <v>115</v>
      </c>
    </row>
    <row r="129" spans="1:13">
      <c r="A129" s="950" t="s">
        <v>125</v>
      </c>
      <c r="B129" s="948" t="s">
        <v>218</v>
      </c>
      <c r="C129" s="948" t="s">
        <v>121</v>
      </c>
      <c r="D129" s="948" t="s">
        <v>83</v>
      </c>
      <c r="E129" s="1477"/>
      <c r="F129" s="1477"/>
      <c r="G129" s="1477"/>
      <c r="H129" s="1477"/>
      <c r="I129" s="1477"/>
      <c r="J129" s="1477"/>
      <c r="K129" s="1475"/>
      <c r="L129" s="1477"/>
      <c r="M129" s="1475"/>
    </row>
    <row r="132" spans="1:13" ht="20.25">
      <c r="A132" s="1479" t="s">
        <v>1133</v>
      </c>
      <c r="B132" s="1480"/>
      <c r="C132" s="1480"/>
      <c r="D132" s="1480"/>
      <c r="E132" s="1480"/>
      <c r="F132" s="1480"/>
      <c r="G132" s="1480"/>
      <c r="H132" s="1480"/>
      <c r="I132" s="1480"/>
      <c r="J132" s="1480"/>
      <c r="K132" s="1480"/>
      <c r="L132" s="1480"/>
      <c r="M132" s="1480"/>
    </row>
    <row r="134" spans="1:13">
      <c r="A134" s="945" t="s">
        <v>274</v>
      </c>
    </row>
    <row r="135" spans="1:13">
      <c r="A135" s="946" t="s">
        <v>189</v>
      </c>
      <c r="B135" s="946" t="s">
        <v>53</v>
      </c>
      <c r="C135" s="946" t="s">
        <v>190</v>
      </c>
      <c r="D135" s="946" t="s">
        <v>191</v>
      </c>
      <c r="E135" s="1481" t="s">
        <v>192</v>
      </c>
      <c r="F135" s="1482"/>
      <c r="G135" s="1482"/>
      <c r="H135" s="1482"/>
      <c r="I135" s="1483"/>
      <c r="J135" s="1484" t="s">
        <v>193</v>
      </c>
      <c r="K135" s="1484" t="s">
        <v>194</v>
      </c>
      <c r="L135" s="1484" t="s">
        <v>195</v>
      </c>
      <c r="M135" s="1484" t="s">
        <v>196</v>
      </c>
    </row>
    <row r="136" spans="1:13">
      <c r="A136" s="946" t="s">
        <v>197</v>
      </c>
      <c r="B136" s="946" t="s">
        <v>198</v>
      </c>
      <c r="C136" s="946" t="s">
        <v>199</v>
      </c>
      <c r="D136" s="946" t="s">
        <v>200</v>
      </c>
      <c r="E136" s="946" t="s">
        <v>201</v>
      </c>
      <c r="F136" s="946" t="s">
        <v>202</v>
      </c>
      <c r="G136" s="946" t="s">
        <v>203</v>
      </c>
      <c r="H136" s="946" t="s">
        <v>204</v>
      </c>
      <c r="I136" s="946" t="s">
        <v>205</v>
      </c>
      <c r="J136" s="1475"/>
      <c r="K136" s="1475"/>
      <c r="L136" s="1475"/>
      <c r="M136" s="1475"/>
    </row>
    <row r="137" spans="1:13" ht="33">
      <c r="A137" s="947">
        <v>39478</v>
      </c>
      <c r="B137" s="948" t="s">
        <v>211</v>
      </c>
      <c r="C137" s="949" t="s">
        <v>284</v>
      </c>
      <c r="D137" s="949" t="s">
        <v>285</v>
      </c>
      <c r="E137" s="1478">
        <v>4</v>
      </c>
      <c r="F137" s="1476">
        <v>38500</v>
      </c>
      <c r="G137" s="1478">
        <v>0</v>
      </c>
      <c r="H137" s="1478">
        <v>0</v>
      </c>
      <c r="I137" s="1478">
        <v>0</v>
      </c>
      <c r="J137" s="1478">
        <v>4</v>
      </c>
      <c r="K137" s="1474" t="s">
        <v>64</v>
      </c>
      <c r="L137" s="1476">
        <v>154000</v>
      </c>
      <c r="M137" s="1474" t="s">
        <v>286</v>
      </c>
    </row>
    <row r="138" spans="1:13">
      <c r="A138" s="950" t="s">
        <v>287</v>
      </c>
      <c r="B138" s="948" t="s">
        <v>218</v>
      </c>
      <c r="C138" s="948" t="s">
        <v>259</v>
      </c>
      <c r="D138" s="948" t="s">
        <v>81</v>
      </c>
      <c r="E138" s="1477"/>
      <c r="F138" s="1477"/>
      <c r="G138" s="1477"/>
      <c r="H138" s="1477"/>
      <c r="I138" s="1477"/>
      <c r="J138" s="1477"/>
      <c r="K138" s="1475"/>
      <c r="L138" s="1477"/>
      <c r="M138" s="1475"/>
    </row>
    <row r="139" spans="1:13" ht="33">
      <c r="A139" s="947">
        <v>39854</v>
      </c>
      <c r="B139" s="948" t="s">
        <v>211</v>
      </c>
      <c r="C139" s="949"/>
      <c r="D139" s="949" t="s">
        <v>288</v>
      </c>
      <c r="E139" s="1478">
        <v>1</v>
      </c>
      <c r="F139" s="1476">
        <v>70000</v>
      </c>
      <c r="G139" s="1478">
        <v>0</v>
      </c>
      <c r="H139" s="1478">
        <v>0</v>
      </c>
      <c r="I139" s="1478">
        <v>0</v>
      </c>
      <c r="J139" s="1478">
        <v>1</v>
      </c>
      <c r="K139" s="1474" t="s">
        <v>64</v>
      </c>
      <c r="L139" s="1476">
        <v>70000</v>
      </c>
      <c r="M139" s="1474" t="s">
        <v>267</v>
      </c>
    </row>
    <row r="140" spans="1:13">
      <c r="A140" s="950" t="s">
        <v>223</v>
      </c>
      <c r="B140" s="948" t="s">
        <v>218</v>
      </c>
      <c r="C140" s="948" t="s">
        <v>269</v>
      </c>
      <c r="D140" s="948" t="s">
        <v>81</v>
      </c>
      <c r="E140" s="1477"/>
      <c r="F140" s="1477"/>
      <c r="G140" s="1477"/>
      <c r="H140" s="1477"/>
      <c r="I140" s="1477"/>
      <c r="J140" s="1477"/>
      <c r="K140" s="1475"/>
      <c r="L140" s="1477"/>
      <c r="M140" s="1475"/>
    </row>
    <row r="141" spans="1:13" ht="33">
      <c r="A141" s="947">
        <v>40239</v>
      </c>
      <c r="B141" s="948" t="s">
        <v>211</v>
      </c>
      <c r="C141" s="949"/>
      <c r="D141" s="949" t="s">
        <v>289</v>
      </c>
      <c r="E141" s="1478">
        <v>1</v>
      </c>
      <c r="F141" s="1476">
        <v>55000</v>
      </c>
      <c r="G141" s="1478">
        <v>0</v>
      </c>
      <c r="H141" s="1478">
        <v>0</v>
      </c>
      <c r="I141" s="1478">
        <v>0</v>
      </c>
      <c r="J141" s="1478">
        <v>1</v>
      </c>
      <c r="K141" s="1474" t="s">
        <v>64</v>
      </c>
      <c r="L141" s="1476">
        <v>55000</v>
      </c>
      <c r="M141" s="1474" t="s">
        <v>271</v>
      </c>
    </row>
    <row r="142" spans="1:13">
      <c r="A142" s="950" t="s">
        <v>264</v>
      </c>
      <c r="B142" s="948" t="s">
        <v>218</v>
      </c>
      <c r="C142" s="948" t="s">
        <v>273</v>
      </c>
      <c r="D142" s="948" t="s">
        <v>81</v>
      </c>
      <c r="E142" s="1477"/>
      <c r="F142" s="1477"/>
      <c r="G142" s="1477"/>
      <c r="H142" s="1477"/>
      <c r="I142" s="1477"/>
      <c r="J142" s="1477"/>
      <c r="K142" s="1475"/>
      <c r="L142" s="1477"/>
      <c r="M142" s="1475"/>
    </row>
    <row r="143" spans="1:13">
      <c r="A143" s="947">
        <v>40406</v>
      </c>
      <c r="B143" s="948" t="s">
        <v>211</v>
      </c>
      <c r="C143" s="949" t="s">
        <v>290</v>
      </c>
      <c r="D143" s="949" t="s">
        <v>291</v>
      </c>
      <c r="E143" s="1478">
        <v>1</v>
      </c>
      <c r="F143" s="1476">
        <v>282000</v>
      </c>
      <c r="G143" s="1478">
        <v>0</v>
      </c>
      <c r="H143" s="1478">
        <v>0</v>
      </c>
      <c r="I143" s="1478">
        <v>0</v>
      </c>
      <c r="J143" s="1478">
        <v>1</v>
      </c>
      <c r="K143" s="1474" t="s">
        <v>64</v>
      </c>
      <c r="L143" s="1476">
        <v>282000</v>
      </c>
      <c r="M143" s="1474" t="s">
        <v>1511</v>
      </c>
    </row>
    <row r="144" spans="1:13">
      <c r="A144" s="950" t="s">
        <v>268</v>
      </c>
      <c r="B144" s="948" t="s">
        <v>218</v>
      </c>
      <c r="C144" s="948" t="s">
        <v>293</v>
      </c>
      <c r="D144" s="948" t="s">
        <v>81</v>
      </c>
      <c r="E144" s="1477"/>
      <c r="F144" s="1477"/>
      <c r="G144" s="1477"/>
      <c r="H144" s="1477"/>
      <c r="I144" s="1477"/>
      <c r="J144" s="1477"/>
      <c r="K144" s="1475"/>
      <c r="L144" s="1477"/>
      <c r="M144" s="1475"/>
    </row>
    <row r="145" spans="1:13" ht="33">
      <c r="A145" s="947">
        <v>40428</v>
      </c>
      <c r="B145" s="948" t="s">
        <v>211</v>
      </c>
      <c r="C145" s="949"/>
      <c r="D145" s="949" t="s">
        <v>294</v>
      </c>
      <c r="E145" s="1478">
        <v>6</v>
      </c>
      <c r="F145" s="1476">
        <v>60000</v>
      </c>
      <c r="G145" s="1478">
        <v>0</v>
      </c>
      <c r="H145" s="1478">
        <v>0</v>
      </c>
      <c r="I145" s="1478">
        <v>0</v>
      </c>
      <c r="J145" s="1478">
        <v>6</v>
      </c>
      <c r="K145" s="1474" t="s">
        <v>64</v>
      </c>
      <c r="L145" s="1476">
        <v>360000</v>
      </c>
      <c r="M145" s="1474" t="s">
        <v>505</v>
      </c>
    </row>
    <row r="146" spans="1:13">
      <c r="A146" s="950" t="s">
        <v>272</v>
      </c>
      <c r="B146" s="948" t="s">
        <v>218</v>
      </c>
      <c r="C146" s="948" t="s">
        <v>295</v>
      </c>
      <c r="D146" s="948" t="s">
        <v>81</v>
      </c>
      <c r="E146" s="1477"/>
      <c r="F146" s="1477"/>
      <c r="G146" s="1477"/>
      <c r="H146" s="1477"/>
      <c r="I146" s="1477"/>
      <c r="J146" s="1477"/>
      <c r="K146" s="1475"/>
      <c r="L146" s="1477"/>
      <c r="M146" s="1475"/>
    </row>
    <row r="147" spans="1:13" ht="33">
      <c r="A147" s="947">
        <v>41162</v>
      </c>
      <c r="B147" s="948" t="s">
        <v>211</v>
      </c>
      <c r="C147" s="949" t="s">
        <v>296</v>
      </c>
      <c r="D147" s="949" t="s">
        <v>297</v>
      </c>
      <c r="E147" s="1478">
        <v>3</v>
      </c>
      <c r="F147" s="1476">
        <v>193486</v>
      </c>
      <c r="G147" s="1478">
        <v>0</v>
      </c>
      <c r="H147" s="1478">
        <v>0</v>
      </c>
      <c r="I147" s="1478">
        <v>0</v>
      </c>
      <c r="J147" s="1478">
        <v>3</v>
      </c>
      <c r="K147" s="1474" t="s">
        <v>64</v>
      </c>
      <c r="L147" s="1476">
        <v>580458</v>
      </c>
      <c r="M147" s="1474" t="s">
        <v>298</v>
      </c>
    </row>
    <row r="148" spans="1:13">
      <c r="A148" s="950" t="s">
        <v>299</v>
      </c>
      <c r="B148" s="948" t="s">
        <v>218</v>
      </c>
      <c r="C148" s="948" t="s">
        <v>300</v>
      </c>
      <c r="D148" s="948" t="s">
        <v>81</v>
      </c>
      <c r="E148" s="1477"/>
      <c r="F148" s="1477"/>
      <c r="G148" s="1477"/>
      <c r="H148" s="1477"/>
      <c r="I148" s="1477"/>
      <c r="J148" s="1477"/>
      <c r="K148" s="1475"/>
      <c r="L148" s="1477"/>
      <c r="M148" s="1475"/>
    </row>
    <row r="149" spans="1:13">
      <c r="D149" s="951" t="s">
        <v>1135</v>
      </c>
      <c r="E149" s="945">
        <v>192</v>
      </c>
      <c r="G149" s="945">
        <v>0</v>
      </c>
      <c r="H149" s="945">
        <v>0</v>
      </c>
      <c r="I149" s="945">
        <v>0</v>
      </c>
      <c r="J149" s="945">
        <v>192</v>
      </c>
      <c r="L149" s="952">
        <v>20622754</v>
      </c>
    </row>
    <row r="152" spans="1:13" ht="20.25">
      <c r="A152" s="1479" t="s">
        <v>1133</v>
      </c>
      <c r="B152" s="1480"/>
      <c r="C152" s="1480"/>
      <c r="D152" s="1480"/>
      <c r="E152" s="1480"/>
      <c r="F152" s="1480"/>
      <c r="G152" s="1480"/>
      <c r="H152" s="1480"/>
      <c r="I152" s="1480"/>
      <c r="J152" s="1480"/>
      <c r="K152" s="1480"/>
      <c r="L152" s="1480"/>
      <c r="M152" s="1480"/>
    </row>
    <row r="154" spans="1:13">
      <c r="A154" s="945" t="s">
        <v>301</v>
      </c>
    </row>
    <row r="155" spans="1:13">
      <c r="A155" s="946" t="s">
        <v>189</v>
      </c>
      <c r="B155" s="946" t="s">
        <v>53</v>
      </c>
      <c r="C155" s="946" t="s">
        <v>190</v>
      </c>
      <c r="D155" s="946" t="s">
        <v>191</v>
      </c>
      <c r="E155" s="1481" t="s">
        <v>192</v>
      </c>
      <c r="F155" s="1482"/>
      <c r="G155" s="1482"/>
      <c r="H155" s="1482"/>
      <c r="I155" s="1483"/>
      <c r="J155" s="1484" t="s">
        <v>193</v>
      </c>
      <c r="K155" s="1484" t="s">
        <v>194</v>
      </c>
      <c r="L155" s="1484" t="s">
        <v>195</v>
      </c>
      <c r="M155" s="1484" t="s">
        <v>196</v>
      </c>
    </row>
    <row r="156" spans="1:13">
      <c r="A156" s="946" t="s">
        <v>197</v>
      </c>
      <c r="B156" s="946" t="s">
        <v>198</v>
      </c>
      <c r="C156" s="946" t="s">
        <v>199</v>
      </c>
      <c r="D156" s="946" t="s">
        <v>200</v>
      </c>
      <c r="E156" s="946" t="s">
        <v>201</v>
      </c>
      <c r="F156" s="946" t="s">
        <v>202</v>
      </c>
      <c r="G156" s="946" t="s">
        <v>203</v>
      </c>
      <c r="H156" s="946" t="s">
        <v>204</v>
      </c>
      <c r="I156" s="946" t="s">
        <v>205</v>
      </c>
      <c r="J156" s="1475"/>
      <c r="K156" s="1475"/>
      <c r="L156" s="1475"/>
      <c r="M156" s="1475"/>
    </row>
    <row r="157" spans="1:13" ht="33">
      <c r="A157" s="947">
        <v>37655</v>
      </c>
      <c r="B157" s="948" t="s">
        <v>211</v>
      </c>
      <c r="C157" s="949" t="s">
        <v>302</v>
      </c>
      <c r="D157" s="949" t="s">
        <v>303</v>
      </c>
      <c r="E157" s="1478">
        <v>6</v>
      </c>
      <c r="F157" s="1476">
        <v>67600</v>
      </c>
      <c r="G157" s="1478">
        <v>0</v>
      </c>
      <c r="H157" s="1478">
        <v>2</v>
      </c>
      <c r="I157" s="1478">
        <v>0</v>
      </c>
      <c r="J157" s="1478">
        <v>4</v>
      </c>
      <c r="K157" s="1474" t="s">
        <v>64</v>
      </c>
      <c r="L157" s="1476">
        <v>338000</v>
      </c>
      <c r="M157" s="1474" t="s">
        <v>304</v>
      </c>
    </row>
    <row r="158" spans="1:13">
      <c r="A158" s="950" t="s">
        <v>243</v>
      </c>
      <c r="B158" s="948" t="s">
        <v>218</v>
      </c>
      <c r="C158" s="948" t="s">
        <v>249</v>
      </c>
      <c r="D158" s="948" t="s">
        <v>80</v>
      </c>
      <c r="E158" s="1477"/>
      <c r="F158" s="1477"/>
      <c r="G158" s="1477"/>
      <c r="H158" s="1477"/>
      <c r="I158" s="1477"/>
      <c r="J158" s="1477"/>
      <c r="K158" s="1475"/>
      <c r="L158" s="1477"/>
      <c r="M158" s="1475"/>
    </row>
    <row r="159" spans="1:13" ht="33">
      <c r="A159" s="947">
        <v>37655</v>
      </c>
      <c r="B159" s="948" t="s">
        <v>211</v>
      </c>
      <c r="C159" s="949" t="s">
        <v>305</v>
      </c>
      <c r="D159" s="949" t="s">
        <v>303</v>
      </c>
      <c r="E159" s="1478">
        <v>30</v>
      </c>
      <c r="F159" s="1476">
        <v>67600</v>
      </c>
      <c r="G159" s="1478">
        <v>0</v>
      </c>
      <c r="H159" s="1478">
        <v>4</v>
      </c>
      <c r="I159" s="1478">
        <v>0</v>
      </c>
      <c r="J159" s="1478">
        <v>26</v>
      </c>
      <c r="K159" s="1474" t="s">
        <v>64</v>
      </c>
      <c r="L159" s="1476">
        <v>2028000</v>
      </c>
      <c r="M159" s="1474" t="s">
        <v>126</v>
      </c>
    </row>
    <row r="160" spans="1:13">
      <c r="A160" s="950" t="s">
        <v>248</v>
      </c>
      <c r="B160" s="948" t="s">
        <v>218</v>
      </c>
      <c r="C160" s="948" t="s">
        <v>244</v>
      </c>
      <c r="D160" s="948" t="s">
        <v>80</v>
      </c>
      <c r="E160" s="1477"/>
      <c r="F160" s="1477"/>
      <c r="G160" s="1477"/>
      <c r="H160" s="1477"/>
      <c r="I160" s="1477"/>
      <c r="J160" s="1477"/>
      <c r="K160" s="1475"/>
      <c r="L160" s="1477"/>
      <c r="M160" s="1475"/>
    </row>
    <row r="161" spans="1:13">
      <c r="A161" s="947">
        <v>43517</v>
      </c>
      <c r="B161" s="948" t="s">
        <v>211</v>
      </c>
      <c r="C161" s="949"/>
      <c r="D161" s="949" t="s">
        <v>951</v>
      </c>
      <c r="E161" s="1478">
        <v>1</v>
      </c>
      <c r="F161" s="1476">
        <v>165000</v>
      </c>
      <c r="G161" s="1478">
        <v>0</v>
      </c>
      <c r="H161" s="1478">
        <v>0</v>
      </c>
      <c r="I161" s="1478">
        <v>0</v>
      </c>
      <c r="J161" s="1478">
        <v>1</v>
      </c>
      <c r="K161" s="1474" t="s">
        <v>64</v>
      </c>
      <c r="L161" s="1476">
        <v>165000</v>
      </c>
      <c r="M161" s="1474" t="s">
        <v>307</v>
      </c>
    </row>
    <row r="162" spans="1:13">
      <c r="A162" s="950" t="s">
        <v>234</v>
      </c>
      <c r="B162" s="948" t="s">
        <v>218</v>
      </c>
      <c r="C162" s="948" t="s">
        <v>295</v>
      </c>
      <c r="D162" s="948" t="s">
        <v>80</v>
      </c>
      <c r="E162" s="1477"/>
      <c r="F162" s="1477"/>
      <c r="G162" s="1477"/>
      <c r="H162" s="1477"/>
      <c r="I162" s="1477"/>
      <c r="J162" s="1477"/>
      <c r="K162" s="1475"/>
      <c r="L162" s="1477"/>
      <c r="M162" s="1475"/>
    </row>
    <row r="163" spans="1:13" ht="33">
      <c r="A163" s="947">
        <v>41761</v>
      </c>
      <c r="B163" s="948" t="s">
        <v>211</v>
      </c>
      <c r="C163" s="949" t="s">
        <v>122</v>
      </c>
      <c r="D163" s="949" t="s">
        <v>127</v>
      </c>
      <c r="E163" s="1478">
        <v>1</v>
      </c>
      <c r="F163" s="1476">
        <v>49500</v>
      </c>
      <c r="G163" s="1478">
        <v>0</v>
      </c>
      <c r="H163" s="1478">
        <v>0</v>
      </c>
      <c r="I163" s="1478">
        <v>0</v>
      </c>
      <c r="J163" s="1478">
        <v>1</v>
      </c>
      <c r="K163" s="1474" t="s">
        <v>64</v>
      </c>
      <c r="L163" s="1476">
        <v>49500</v>
      </c>
      <c r="M163" s="1474" t="s">
        <v>115</v>
      </c>
    </row>
    <row r="164" spans="1:13">
      <c r="A164" s="950" t="s">
        <v>282</v>
      </c>
      <c r="B164" s="948" t="s">
        <v>218</v>
      </c>
      <c r="C164" s="948" t="s">
        <v>121</v>
      </c>
      <c r="D164" s="948" t="s">
        <v>83</v>
      </c>
      <c r="E164" s="1477"/>
      <c r="F164" s="1477"/>
      <c r="G164" s="1477"/>
      <c r="H164" s="1477"/>
      <c r="I164" s="1477"/>
      <c r="J164" s="1477"/>
      <c r="K164" s="1475"/>
      <c r="L164" s="1477"/>
      <c r="M164" s="1475"/>
    </row>
    <row r="165" spans="1:13">
      <c r="A165" s="947">
        <v>39779</v>
      </c>
      <c r="B165" s="948" t="s">
        <v>211</v>
      </c>
      <c r="C165" s="949" t="s">
        <v>1136</v>
      </c>
      <c r="D165" s="949"/>
      <c r="E165" s="1478">
        <v>1</v>
      </c>
      <c r="F165" s="1476">
        <v>65000</v>
      </c>
      <c r="G165" s="1478">
        <v>0</v>
      </c>
      <c r="H165" s="1478">
        <v>0</v>
      </c>
      <c r="I165" s="1478">
        <v>0</v>
      </c>
      <c r="J165" s="1478">
        <v>1</v>
      </c>
      <c r="K165" s="1474" t="s">
        <v>64</v>
      </c>
      <c r="L165" s="1476">
        <v>65000</v>
      </c>
      <c r="M165" s="1474" t="s">
        <v>1137</v>
      </c>
    </row>
    <row r="166" spans="1:13">
      <c r="A166" s="950" t="s">
        <v>256</v>
      </c>
      <c r="B166" s="948" t="s">
        <v>218</v>
      </c>
      <c r="C166" s="948" t="s">
        <v>265</v>
      </c>
      <c r="D166" s="948" t="s">
        <v>80</v>
      </c>
      <c r="E166" s="1477"/>
      <c r="F166" s="1477"/>
      <c r="G166" s="1477"/>
      <c r="H166" s="1477"/>
      <c r="I166" s="1477"/>
      <c r="J166" s="1477"/>
      <c r="K166" s="1475"/>
      <c r="L166" s="1477"/>
      <c r="M166" s="1475"/>
    </row>
    <row r="167" spans="1:13">
      <c r="D167" s="951" t="s">
        <v>1135</v>
      </c>
      <c r="E167" s="945">
        <v>39</v>
      </c>
      <c r="G167" s="945">
        <v>0</v>
      </c>
      <c r="H167" s="945">
        <v>6</v>
      </c>
      <c r="I167" s="945">
        <v>0</v>
      </c>
      <c r="J167" s="945">
        <v>33</v>
      </c>
      <c r="L167" s="952">
        <v>2645500</v>
      </c>
    </row>
    <row r="170" spans="1:13" ht="20.25">
      <c r="A170" s="1479" t="s">
        <v>1133</v>
      </c>
      <c r="B170" s="1480"/>
      <c r="C170" s="1480"/>
      <c r="D170" s="1480"/>
      <c r="E170" s="1480"/>
      <c r="F170" s="1480"/>
      <c r="G170" s="1480"/>
      <c r="H170" s="1480"/>
      <c r="I170" s="1480"/>
      <c r="J170" s="1480"/>
      <c r="K170" s="1480"/>
      <c r="L170" s="1480"/>
      <c r="M170" s="1480"/>
    </row>
    <row r="172" spans="1:13">
      <c r="A172" s="945" t="s">
        <v>306</v>
      </c>
    </row>
    <row r="173" spans="1:13">
      <c r="A173" s="946" t="s">
        <v>189</v>
      </c>
      <c r="B173" s="946" t="s">
        <v>53</v>
      </c>
      <c r="C173" s="946" t="s">
        <v>190</v>
      </c>
      <c r="D173" s="946" t="s">
        <v>191</v>
      </c>
      <c r="E173" s="1481" t="s">
        <v>192</v>
      </c>
      <c r="F173" s="1482"/>
      <c r="G173" s="1482"/>
      <c r="H173" s="1482"/>
      <c r="I173" s="1483"/>
      <c r="J173" s="1484" t="s">
        <v>193</v>
      </c>
      <c r="K173" s="1484" t="s">
        <v>194</v>
      </c>
      <c r="L173" s="1484" t="s">
        <v>195</v>
      </c>
      <c r="M173" s="1484" t="s">
        <v>196</v>
      </c>
    </row>
    <row r="174" spans="1:13">
      <c r="A174" s="946" t="s">
        <v>197</v>
      </c>
      <c r="B174" s="946" t="s">
        <v>198</v>
      </c>
      <c r="C174" s="946" t="s">
        <v>199</v>
      </c>
      <c r="D174" s="946" t="s">
        <v>200</v>
      </c>
      <c r="E174" s="946" t="s">
        <v>201</v>
      </c>
      <c r="F174" s="946" t="s">
        <v>202</v>
      </c>
      <c r="G174" s="946" t="s">
        <v>203</v>
      </c>
      <c r="H174" s="946" t="s">
        <v>204</v>
      </c>
      <c r="I174" s="946" t="s">
        <v>205</v>
      </c>
      <c r="J174" s="1475"/>
      <c r="K174" s="1475"/>
      <c r="L174" s="1475"/>
      <c r="M174" s="1475"/>
    </row>
    <row r="175" spans="1:13" ht="33">
      <c r="A175" s="947">
        <v>39779</v>
      </c>
      <c r="B175" s="948" t="s">
        <v>211</v>
      </c>
      <c r="C175" s="949" t="s">
        <v>1511</v>
      </c>
      <c r="D175" s="949" t="s">
        <v>308</v>
      </c>
      <c r="E175" s="1478">
        <v>1</v>
      </c>
      <c r="F175" s="1476">
        <v>350000</v>
      </c>
      <c r="G175" s="1478">
        <v>0</v>
      </c>
      <c r="H175" s="1478">
        <v>0</v>
      </c>
      <c r="I175" s="1478">
        <v>0</v>
      </c>
      <c r="J175" s="1478">
        <v>1</v>
      </c>
      <c r="K175" s="1474" t="s">
        <v>64</v>
      </c>
      <c r="L175" s="1476">
        <v>350000</v>
      </c>
      <c r="M175" s="1474" t="s">
        <v>1512</v>
      </c>
    </row>
    <row r="176" spans="1:13">
      <c r="A176" s="950" t="s">
        <v>256</v>
      </c>
      <c r="B176" s="948" t="s">
        <v>218</v>
      </c>
      <c r="C176" s="948" t="s">
        <v>265</v>
      </c>
      <c r="D176" s="948" t="s">
        <v>81</v>
      </c>
      <c r="E176" s="1477"/>
      <c r="F176" s="1477"/>
      <c r="G176" s="1477"/>
      <c r="H176" s="1477"/>
      <c r="I176" s="1477"/>
      <c r="J176" s="1477"/>
      <c r="K176" s="1475"/>
      <c r="L176" s="1477"/>
      <c r="M176" s="1475"/>
    </row>
    <row r="177" spans="1:13">
      <c r="D177" s="951" t="s">
        <v>1135</v>
      </c>
      <c r="E177" s="945">
        <v>1</v>
      </c>
      <c r="G177" s="945">
        <v>0</v>
      </c>
      <c r="H177" s="945">
        <v>0</v>
      </c>
      <c r="I177" s="945">
        <v>0</v>
      </c>
      <c r="J177" s="945">
        <v>1</v>
      </c>
      <c r="L177" s="952">
        <v>350000</v>
      </c>
    </row>
    <row r="180" spans="1:13" ht="20.25">
      <c r="A180" s="1479" t="s">
        <v>1133</v>
      </c>
      <c r="B180" s="1480"/>
      <c r="C180" s="1480"/>
      <c r="D180" s="1480"/>
      <c r="E180" s="1480"/>
      <c r="F180" s="1480"/>
      <c r="G180" s="1480"/>
      <c r="H180" s="1480"/>
      <c r="I180" s="1480"/>
      <c r="J180" s="1480"/>
      <c r="K180" s="1480"/>
      <c r="L180" s="1480"/>
      <c r="M180" s="1480"/>
    </row>
    <row r="182" spans="1:13">
      <c r="A182" s="945" t="s">
        <v>309</v>
      </c>
    </row>
    <row r="183" spans="1:13">
      <c r="A183" s="946" t="s">
        <v>189</v>
      </c>
      <c r="B183" s="946" t="s">
        <v>53</v>
      </c>
      <c r="C183" s="946" t="s">
        <v>190</v>
      </c>
      <c r="D183" s="946" t="s">
        <v>191</v>
      </c>
      <c r="E183" s="1481" t="s">
        <v>192</v>
      </c>
      <c r="F183" s="1482"/>
      <c r="G183" s="1482"/>
      <c r="H183" s="1482"/>
      <c r="I183" s="1483"/>
      <c r="J183" s="1484" t="s">
        <v>193</v>
      </c>
      <c r="K183" s="1484" t="s">
        <v>194</v>
      </c>
      <c r="L183" s="1484" t="s">
        <v>195</v>
      </c>
      <c r="M183" s="1484" t="s">
        <v>196</v>
      </c>
    </row>
    <row r="184" spans="1:13">
      <c r="A184" s="946" t="s">
        <v>197</v>
      </c>
      <c r="B184" s="946" t="s">
        <v>198</v>
      </c>
      <c r="C184" s="946" t="s">
        <v>199</v>
      </c>
      <c r="D184" s="946" t="s">
        <v>200</v>
      </c>
      <c r="E184" s="946" t="s">
        <v>201</v>
      </c>
      <c r="F184" s="946" t="s">
        <v>202</v>
      </c>
      <c r="G184" s="946" t="s">
        <v>203</v>
      </c>
      <c r="H184" s="946" t="s">
        <v>204</v>
      </c>
      <c r="I184" s="946" t="s">
        <v>205</v>
      </c>
      <c r="J184" s="1475"/>
      <c r="K184" s="1475"/>
      <c r="L184" s="1475"/>
      <c r="M184" s="1475"/>
    </row>
    <row r="185" spans="1:13" ht="33">
      <c r="A185" s="947">
        <v>37655</v>
      </c>
      <c r="B185" s="948" t="s">
        <v>211</v>
      </c>
      <c r="C185" s="949" t="s">
        <v>310</v>
      </c>
      <c r="D185" s="949" t="s">
        <v>311</v>
      </c>
      <c r="E185" s="1478">
        <v>1</v>
      </c>
      <c r="F185" s="1476">
        <v>105300</v>
      </c>
      <c r="G185" s="1478">
        <v>0</v>
      </c>
      <c r="H185" s="1478">
        <v>0</v>
      </c>
      <c r="I185" s="1478">
        <v>0</v>
      </c>
      <c r="J185" s="1478">
        <v>1</v>
      </c>
      <c r="K185" s="1474" t="s">
        <v>64</v>
      </c>
      <c r="L185" s="1476">
        <v>105300</v>
      </c>
      <c r="M185" s="1474" t="s">
        <v>213</v>
      </c>
    </row>
    <row r="186" spans="1:13">
      <c r="A186" s="950" t="s">
        <v>234</v>
      </c>
      <c r="B186" s="948" t="s">
        <v>218</v>
      </c>
      <c r="C186" s="948" t="s">
        <v>249</v>
      </c>
      <c r="D186" s="948" t="s">
        <v>80</v>
      </c>
      <c r="E186" s="1477"/>
      <c r="F186" s="1477"/>
      <c r="G186" s="1477"/>
      <c r="H186" s="1477"/>
      <c r="I186" s="1477"/>
      <c r="J186" s="1477"/>
      <c r="K186" s="1475"/>
      <c r="L186" s="1477"/>
      <c r="M186" s="1475"/>
    </row>
    <row r="187" spans="1:13">
      <c r="A187" s="947">
        <v>41761</v>
      </c>
      <c r="B187" s="948" t="s">
        <v>211</v>
      </c>
      <c r="C187" s="949" t="s">
        <v>118</v>
      </c>
      <c r="D187" s="949" t="s">
        <v>129</v>
      </c>
      <c r="E187" s="1478">
        <v>1</v>
      </c>
      <c r="F187" s="1476">
        <v>165000</v>
      </c>
      <c r="G187" s="1478">
        <v>0</v>
      </c>
      <c r="H187" s="1478">
        <v>0</v>
      </c>
      <c r="I187" s="1478">
        <v>0</v>
      </c>
      <c r="J187" s="1478">
        <v>1</v>
      </c>
      <c r="K187" s="1474" t="s">
        <v>64</v>
      </c>
      <c r="L187" s="1476">
        <v>165000</v>
      </c>
      <c r="M187" s="1474" t="s">
        <v>1513</v>
      </c>
    </row>
    <row r="188" spans="1:13">
      <c r="A188" s="950" t="s">
        <v>214</v>
      </c>
      <c r="B188" s="948" t="s">
        <v>218</v>
      </c>
      <c r="C188" s="948" t="s">
        <v>121</v>
      </c>
      <c r="D188" s="948" t="s">
        <v>80</v>
      </c>
      <c r="E188" s="1477"/>
      <c r="F188" s="1477"/>
      <c r="G188" s="1477"/>
      <c r="H188" s="1477"/>
      <c r="I188" s="1477"/>
      <c r="J188" s="1477"/>
      <c r="K188" s="1475"/>
      <c r="L188" s="1477"/>
      <c r="M188" s="1475"/>
    </row>
    <row r="189" spans="1:13" ht="33">
      <c r="A189" s="947">
        <v>42411</v>
      </c>
      <c r="B189" s="948" t="s">
        <v>211</v>
      </c>
      <c r="C189" s="949" t="s">
        <v>641</v>
      </c>
      <c r="D189" s="949" t="s">
        <v>642</v>
      </c>
      <c r="E189" s="1478">
        <v>3</v>
      </c>
      <c r="F189" s="1476">
        <v>320000</v>
      </c>
      <c r="G189" s="1478">
        <v>0</v>
      </c>
      <c r="H189" s="1478">
        <v>0</v>
      </c>
      <c r="I189" s="1478">
        <v>0</v>
      </c>
      <c r="J189" s="1478">
        <v>3</v>
      </c>
      <c r="K189" s="1474" t="s">
        <v>64</v>
      </c>
      <c r="L189" s="1476">
        <v>960000</v>
      </c>
      <c r="M189" s="1474" t="s">
        <v>637</v>
      </c>
    </row>
    <row r="190" spans="1:13">
      <c r="A190" s="950" t="s">
        <v>224</v>
      </c>
      <c r="B190" s="948" t="s">
        <v>218</v>
      </c>
      <c r="C190" s="948" t="s">
        <v>634</v>
      </c>
      <c r="D190" s="948" t="s">
        <v>80</v>
      </c>
      <c r="E190" s="1477"/>
      <c r="F190" s="1477"/>
      <c r="G190" s="1477"/>
      <c r="H190" s="1477"/>
      <c r="I190" s="1477"/>
      <c r="J190" s="1477"/>
      <c r="K190" s="1475"/>
      <c r="L190" s="1477"/>
      <c r="M190" s="1475"/>
    </row>
    <row r="191" spans="1:13" ht="33">
      <c r="A191" s="947">
        <v>42411</v>
      </c>
      <c r="B191" s="948" t="s">
        <v>211</v>
      </c>
      <c r="C191" s="949" t="s">
        <v>631</v>
      </c>
      <c r="D191" s="949" t="s">
        <v>643</v>
      </c>
      <c r="E191" s="1478">
        <v>3</v>
      </c>
      <c r="F191" s="1476">
        <v>270000</v>
      </c>
      <c r="G191" s="1478">
        <v>0</v>
      </c>
      <c r="H191" s="1478">
        <v>0</v>
      </c>
      <c r="I191" s="1478">
        <v>0</v>
      </c>
      <c r="J191" s="1478">
        <v>3</v>
      </c>
      <c r="K191" s="1474" t="s">
        <v>64</v>
      </c>
      <c r="L191" s="1476">
        <v>810000</v>
      </c>
      <c r="M191" s="1474" t="s">
        <v>637</v>
      </c>
    </row>
    <row r="192" spans="1:13">
      <c r="A192" s="950" t="s">
        <v>225</v>
      </c>
      <c r="B192" s="948" t="s">
        <v>218</v>
      </c>
      <c r="C192" s="948" t="s">
        <v>634</v>
      </c>
      <c r="D192" s="948" t="s">
        <v>80</v>
      </c>
      <c r="E192" s="1477"/>
      <c r="F192" s="1477"/>
      <c r="G192" s="1477"/>
      <c r="H192" s="1477"/>
      <c r="I192" s="1477"/>
      <c r="J192" s="1477"/>
      <c r="K192" s="1475"/>
      <c r="L192" s="1477"/>
      <c r="M192" s="1475"/>
    </row>
    <row r="193" spans="1:13" ht="33">
      <c r="A193" s="947">
        <v>42411</v>
      </c>
      <c r="B193" s="948" t="s">
        <v>211</v>
      </c>
      <c r="C193" s="949" t="s">
        <v>631</v>
      </c>
      <c r="D193" s="949" t="s">
        <v>644</v>
      </c>
      <c r="E193" s="1478">
        <v>1</v>
      </c>
      <c r="F193" s="1476">
        <v>130000</v>
      </c>
      <c r="G193" s="1478">
        <v>0</v>
      </c>
      <c r="H193" s="1478">
        <v>0</v>
      </c>
      <c r="I193" s="1478">
        <v>0</v>
      </c>
      <c r="J193" s="1478">
        <v>1</v>
      </c>
      <c r="K193" s="1474" t="s">
        <v>64</v>
      </c>
      <c r="L193" s="1476">
        <v>130000</v>
      </c>
      <c r="M193" s="1474" t="s">
        <v>1514</v>
      </c>
    </row>
    <row r="194" spans="1:13">
      <c r="A194" s="950" t="s">
        <v>228</v>
      </c>
      <c r="B194" s="948" t="s">
        <v>218</v>
      </c>
      <c r="C194" s="948" t="s">
        <v>634</v>
      </c>
      <c r="D194" s="948" t="s">
        <v>80</v>
      </c>
      <c r="E194" s="1477"/>
      <c r="F194" s="1477"/>
      <c r="G194" s="1477"/>
      <c r="H194" s="1477"/>
      <c r="I194" s="1477"/>
      <c r="J194" s="1477"/>
      <c r="K194" s="1475"/>
      <c r="L194" s="1477"/>
      <c r="M194" s="1475"/>
    </row>
    <row r="195" spans="1:13" ht="33">
      <c r="A195" s="947">
        <v>42411</v>
      </c>
      <c r="B195" s="948" t="s">
        <v>211</v>
      </c>
      <c r="C195" s="949" t="s">
        <v>645</v>
      </c>
      <c r="D195" s="949" t="s">
        <v>646</v>
      </c>
      <c r="E195" s="1478">
        <v>1</v>
      </c>
      <c r="F195" s="1476">
        <v>300000</v>
      </c>
      <c r="G195" s="1478">
        <v>0</v>
      </c>
      <c r="H195" s="1478">
        <v>0</v>
      </c>
      <c r="I195" s="1478">
        <v>0</v>
      </c>
      <c r="J195" s="1478">
        <v>1</v>
      </c>
      <c r="K195" s="1474" t="s">
        <v>64</v>
      </c>
      <c r="L195" s="1476">
        <v>300000</v>
      </c>
      <c r="M195" s="1474" t="s">
        <v>1515</v>
      </c>
    </row>
    <row r="196" spans="1:13">
      <c r="A196" s="950" t="s">
        <v>231</v>
      </c>
      <c r="B196" s="948" t="s">
        <v>218</v>
      </c>
      <c r="C196" s="948" t="s">
        <v>634</v>
      </c>
      <c r="D196" s="948" t="s">
        <v>80</v>
      </c>
      <c r="E196" s="1477"/>
      <c r="F196" s="1477"/>
      <c r="G196" s="1477"/>
      <c r="H196" s="1477"/>
      <c r="I196" s="1477"/>
      <c r="J196" s="1477"/>
      <c r="K196" s="1475"/>
      <c r="L196" s="1477"/>
      <c r="M196" s="1475"/>
    </row>
    <row r="197" spans="1:13" ht="33">
      <c r="A197" s="947">
        <v>42775</v>
      </c>
      <c r="B197" s="948" t="s">
        <v>211</v>
      </c>
      <c r="C197" s="949"/>
      <c r="D197" s="949" t="s">
        <v>780</v>
      </c>
      <c r="E197" s="1478">
        <v>3</v>
      </c>
      <c r="F197" s="1476">
        <v>133333</v>
      </c>
      <c r="G197" s="1478">
        <v>0</v>
      </c>
      <c r="H197" s="1478">
        <v>0</v>
      </c>
      <c r="I197" s="1478">
        <v>0</v>
      </c>
      <c r="J197" s="1478">
        <v>3</v>
      </c>
      <c r="K197" s="1474" t="s">
        <v>64</v>
      </c>
      <c r="L197" s="1476">
        <v>399999</v>
      </c>
      <c r="M197" s="1474" t="s">
        <v>781</v>
      </c>
    </row>
    <row r="198" spans="1:13">
      <c r="A198" s="950" t="s">
        <v>82</v>
      </c>
      <c r="B198" s="948" t="s">
        <v>218</v>
      </c>
      <c r="C198" s="948" t="s">
        <v>782</v>
      </c>
      <c r="D198" s="948" t="s">
        <v>80</v>
      </c>
      <c r="E198" s="1477"/>
      <c r="F198" s="1477"/>
      <c r="G198" s="1477"/>
      <c r="H198" s="1477"/>
      <c r="I198" s="1477"/>
      <c r="J198" s="1477"/>
      <c r="K198" s="1475"/>
      <c r="L198" s="1477"/>
      <c r="M198" s="1475"/>
    </row>
    <row r="199" spans="1:13" ht="33">
      <c r="A199" s="947">
        <v>40428</v>
      </c>
      <c r="B199" s="948" t="s">
        <v>211</v>
      </c>
      <c r="C199" s="949" t="s">
        <v>1516</v>
      </c>
      <c r="D199" s="949" t="s">
        <v>315</v>
      </c>
      <c r="E199" s="1478">
        <v>1</v>
      </c>
      <c r="F199" s="1476">
        <v>320000</v>
      </c>
      <c r="G199" s="1478">
        <v>0</v>
      </c>
      <c r="H199" s="1478">
        <v>0</v>
      </c>
      <c r="I199" s="1478">
        <v>0</v>
      </c>
      <c r="J199" s="1478">
        <v>1</v>
      </c>
      <c r="K199" s="1474" t="s">
        <v>64</v>
      </c>
      <c r="L199" s="1476">
        <v>320000</v>
      </c>
      <c r="M199" s="1474" t="s">
        <v>1517</v>
      </c>
    </row>
    <row r="200" spans="1:13">
      <c r="A200" s="950" t="s">
        <v>287</v>
      </c>
      <c r="B200" s="948" t="s">
        <v>218</v>
      </c>
      <c r="C200" s="948" t="s">
        <v>295</v>
      </c>
      <c r="D200" s="948" t="s">
        <v>81</v>
      </c>
      <c r="E200" s="1477"/>
      <c r="F200" s="1477"/>
      <c r="G200" s="1477"/>
      <c r="H200" s="1477"/>
      <c r="I200" s="1477"/>
      <c r="J200" s="1477"/>
      <c r="K200" s="1475"/>
      <c r="L200" s="1477"/>
      <c r="M200" s="1475"/>
    </row>
    <row r="201" spans="1:13">
      <c r="D201" s="951" t="s">
        <v>1135</v>
      </c>
      <c r="E201" s="945">
        <v>14</v>
      </c>
      <c r="G201" s="945">
        <v>0</v>
      </c>
      <c r="H201" s="945">
        <v>0</v>
      </c>
      <c r="I201" s="945">
        <v>0</v>
      </c>
      <c r="J201" s="945">
        <v>14</v>
      </c>
      <c r="L201" s="952">
        <v>3190299</v>
      </c>
    </row>
    <row r="204" spans="1:13" ht="20.25">
      <c r="A204" s="1479" t="s">
        <v>1133</v>
      </c>
      <c r="B204" s="1480"/>
      <c r="C204" s="1480"/>
      <c r="D204" s="1480"/>
      <c r="E204" s="1480"/>
      <c r="F204" s="1480"/>
      <c r="G204" s="1480"/>
      <c r="H204" s="1480"/>
      <c r="I204" s="1480"/>
      <c r="J204" s="1480"/>
      <c r="K204" s="1480"/>
      <c r="L204" s="1480"/>
      <c r="M204" s="1480"/>
    </row>
    <row r="206" spans="1:13">
      <c r="A206" s="945" t="s">
        <v>316</v>
      </c>
    </row>
    <row r="207" spans="1:13">
      <c r="A207" s="946" t="s">
        <v>189</v>
      </c>
      <c r="B207" s="946" t="s">
        <v>53</v>
      </c>
      <c r="C207" s="946" t="s">
        <v>190</v>
      </c>
      <c r="D207" s="946" t="s">
        <v>191</v>
      </c>
      <c r="E207" s="1481" t="s">
        <v>192</v>
      </c>
      <c r="F207" s="1482"/>
      <c r="G207" s="1482"/>
      <c r="H207" s="1482"/>
      <c r="I207" s="1483"/>
      <c r="J207" s="1484" t="s">
        <v>193</v>
      </c>
      <c r="K207" s="1484" t="s">
        <v>194</v>
      </c>
      <c r="L207" s="1484" t="s">
        <v>195</v>
      </c>
      <c r="M207" s="1484" t="s">
        <v>196</v>
      </c>
    </row>
    <row r="208" spans="1:13">
      <c r="A208" s="946" t="s">
        <v>197</v>
      </c>
      <c r="B208" s="946" t="s">
        <v>198</v>
      </c>
      <c r="C208" s="946" t="s">
        <v>199</v>
      </c>
      <c r="D208" s="946" t="s">
        <v>200</v>
      </c>
      <c r="E208" s="946" t="s">
        <v>201</v>
      </c>
      <c r="F208" s="946" t="s">
        <v>202</v>
      </c>
      <c r="G208" s="946" t="s">
        <v>203</v>
      </c>
      <c r="H208" s="946" t="s">
        <v>204</v>
      </c>
      <c r="I208" s="946" t="s">
        <v>205</v>
      </c>
      <c r="J208" s="1475"/>
      <c r="K208" s="1475"/>
      <c r="L208" s="1475"/>
      <c r="M208" s="1475"/>
    </row>
    <row r="209" spans="1:13" ht="33">
      <c r="A209" s="947">
        <v>37655</v>
      </c>
      <c r="B209" s="948" t="s">
        <v>211</v>
      </c>
      <c r="C209" s="949" t="s">
        <v>317</v>
      </c>
      <c r="D209" s="949" t="s">
        <v>318</v>
      </c>
      <c r="E209" s="1478">
        <v>18</v>
      </c>
      <c r="F209" s="1476">
        <v>158000</v>
      </c>
      <c r="G209" s="1478">
        <v>0</v>
      </c>
      <c r="H209" s="1478">
        <v>11</v>
      </c>
      <c r="I209" s="1478">
        <v>0</v>
      </c>
      <c r="J209" s="1478">
        <v>7</v>
      </c>
      <c r="K209" s="1474" t="s">
        <v>64</v>
      </c>
      <c r="L209" s="1476">
        <v>2844000</v>
      </c>
      <c r="M209" s="1474" t="s">
        <v>1518</v>
      </c>
    </row>
    <row r="210" spans="1:13">
      <c r="A210" s="950" t="s">
        <v>243</v>
      </c>
      <c r="B210" s="948" t="s">
        <v>218</v>
      </c>
      <c r="C210" s="948" t="s">
        <v>244</v>
      </c>
      <c r="D210" s="948" t="s">
        <v>80</v>
      </c>
      <c r="E210" s="1477"/>
      <c r="F210" s="1477"/>
      <c r="G210" s="1477"/>
      <c r="H210" s="1477"/>
      <c r="I210" s="1477"/>
      <c r="J210" s="1477"/>
      <c r="K210" s="1475"/>
      <c r="L210" s="1477"/>
      <c r="M210" s="1475"/>
    </row>
    <row r="211" spans="1:13">
      <c r="D211" s="951" t="s">
        <v>1135</v>
      </c>
      <c r="E211" s="945">
        <v>18</v>
      </c>
      <c r="G211" s="945">
        <v>0</v>
      </c>
      <c r="H211" s="945">
        <v>11</v>
      </c>
      <c r="I211" s="945">
        <v>0</v>
      </c>
      <c r="J211" s="945">
        <v>7</v>
      </c>
      <c r="L211" s="952">
        <v>2844000</v>
      </c>
    </row>
    <row r="214" spans="1:13" ht="20.25">
      <c r="A214" s="1479" t="s">
        <v>1133</v>
      </c>
      <c r="B214" s="1480"/>
      <c r="C214" s="1480"/>
      <c r="D214" s="1480"/>
      <c r="E214" s="1480"/>
      <c r="F214" s="1480"/>
      <c r="G214" s="1480"/>
      <c r="H214" s="1480"/>
      <c r="I214" s="1480"/>
      <c r="J214" s="1480"/>
      <c r="K214" s="1480"/>
      <c r="L214" s="1480"/>
      <c r="M214" s="1480"/>
    </row>
    <row r="216" spans="1:13">
      <c r="A216" s="945" t="s">
        <v>320</v>
      </c>
    </row>
    <row r="217" spans="1:13">
      <c r="A217" s="946" t="s">
        <v>189</v>
      </c>
      <c r="B217" s="946" t="s">
        <v>53</v>
      </c>
      <c r="C217" s="946" t="s">
        <v>190</v>
      </c>
      <c r="D217" s="946" t="s">
        <v>191</v>
      </c>
      <c r="E217" s="1481" t="s">
        <v>192</v>
      </c>
      <c r="F217" s="1482"/>
      <c r="G217" s="1482"/>
      <c r="H217" s="1482"/>
      <c r="I217" s="1483"/>
      <c r="J217" s="1484" t="s">
        <v>193</v>
      </c>
      <c r="K217" s="1484" t="s">
        <v>194</v>
      </c>
      <c r="L217" s="1484" t="s">
        <v>195</v>
      </c>
      <c r="M217" s="1484" t="s">
        <v>196</v>
      </c>
    </row>
    <row r="218" spans="1:13">
      <c r="A218" s="946" t="s">
        <v>197</v>
      </c>
      <c r="B218" s="946" t="s">
        <v>198</v>
      </c>
      <c r="C218" s="946" t="s">
        <v>199</v>
      </c>
      <c r="D218" s="946" t="s">
        <v>200</v>
      </c>
      <c r="E218" s="946" t="s">
        <v>201</v>
      </c>
      <c r="F218" s="946" t="s">
        <v>202</v>
      </c>
      <c r="G218" s="946" t="s">
        <v>203</v>
      </c>
      <c r="H218" s="946" t="s">
        <v>204</v>
      </c>
      <c r="I218" s="946" t="s">
        <v>205</v>
      </c>
      <c r="J218" s="1475"/>
      <c r="K218" s="1475"/>
      <c r="L218" s="1475"/>
      <c r="M218" s="1475"/>
    </row>
    <row r="219" spans="1:13" ht="33">
      <c r="A219" s="947">
        <v>42173</v>
      </c>
      <c r="B219" s="948" t="s">
        <v>211</v>
      </c>
      <c r="C219" s="949" t="s">
        <v>520</v>
      </c>
      <c r="D219" s="949" t="s">
        <v>521</v>
      </c>
      <c r="E219" s="1478">
        <v>1</v>
      </c>
      <c r="F219" s="1476">
        <v>1000000</v>
      </c>
      <c r="G219" s="1478">
        <v>0</v>
      </c>
      <c r="H219" s="1478">
        <v>0</v>
      </c>
      <c r="I219" s="1478">
        <v>0</v>
      </c>
      <c r="J219" s="1478">
        <v>1</v>
      </c>
      <c r="K219" s="1474" t="s">
        <v>66</v>
      </c>
      <c r="L219" s="1476">
        <v>1000000</v>
      </c>
      <c r="M219" s="1474" t="s">
        <v>522</v>
      </c>
    </row>
    <row r="220" spans="1:13">
      <c r="A220" s="950" t="s">
        <v>312</v>
      </c>
      <c r="B220" s="948" t="s">
        <v>218</v>
      </c>
      <c r="C220" s="948" t="s">
        <v>523</v>
      </c>
      <c r="D220" s="948" t="s">
        <v>80</v>
      </c>
      <c r="E220" s="1477"/>
      <c r="F220" s="1477"/>
      <c r="G220" s="1477"/>
      <c r="H220" s="1477"/>
      <c r="I220" s="1477"/>
      <c r="J220" s="1477"/>
      <c r="K220" s="1475"/>
      <c r="L220" s="1477"/>
      <c r="M220" s="1475"/>
    </row>
    <row r="221" spans="1:13">
      <c r="D221" s="951" t="s">
        <v>1135</v>
      </c>
      <c r="E221" s="945">
        <v>1</v>
      </c>
      <c r="G221" s="945">
        <v>0</v>
      </c>
      <c r="H221" s="945">
        <v>0</v>
      </c>
      <c r="I221" s="945">
        <v>0</v>
      </c>
      <c r="J221" s="945">
        <v>1</v>
      </c>
      <c r="L221" s="952">
        <v>1000000</v>
      </c>
    </row>
    <row r="224" spans="1:13" ht="20.25">
      <c r="A224" s="1479" t="s">
        <v>1133</v>
      </c>
      <c r="B224" s="1480"/>
      <c r="C224" s="1480"/>
      <c r="D224" s="1480"/>
      <c r="E224" s="1480"/>
      <c r="F224" s="1480"/>
      <c r="G224" s="1480"/>
      <c r="H224" s="1480"/>
      <c r="I224" s="1480"/>
      <c r="J224" s="1480"/>
      <c r="K224" s="1480"/>
      <c r="L224" s="1480"/>
      <c r="M224" s="1480"/>
    </row>
    <row r="226" spans="1:13">
      <c r="A226" s="945" t="s">
        <v>357</v>
      </c>
    </row>
    <row r="227" spans="1:13">
      <c r="A227" s="946" t="s">
        <v>189</v>
      </c>
      <c r="B227" s="946" t="s">
        <v>53</v>
      </c>
      <c r="C227" s="946" t="s">
        <v>190</v>
      </c>
      <c r="D227" s="946" t="s">
        <v>191</v>
      </c>
      <c r="E227" s="1481" t="s">
        <v>192</v>
      </c>
      <c r="F227" s="1482"/>
      <c r="G227" s="1482"/>
      <c r="H227" s="1482"/>
      <c r="I227" s="1483"/>
      <c r="J227" s="1484" t="s">
        <v>193</v>
      </c>
      <c r="K227" s="1484" t="s">
        <v>194</v>
      </c>
      <c r="L227" s="1484" t="s">
        <v>195</v>
      </c>
      <c r="M227" s="1484" t="s">
        <v>196</v>
      </c>
    </row>
    <row r="228" spans="1:13">
      <c r="A228" s="946" t="s">
        <v>197</v>
      </c>
      <c r="B228" s="946" t="s">
        <v>198</v>
      </c>
      <c r="C228" s="946" t="s">
        <v>199</v>
      </c>
      <c r="D228" s="946" t="s">
        <v>200</v>
      </c>
      <c r="E228" s="946" t="s">
        <v>201</v>
      </c>
      <c r="F228" s="946" t="s">
        <v>202</v>
      </c>
      <c r="G228" s="946" t="s">
        <v>203</v>
      </c>
      <c r="H228" s="946" t="s">
        <v>204</v>
      </c>
      <c r="I228" s="946" t="s">
        <v>205</v>
      </c>
      <c r="J228" s="1475"/>
      <c r="K228" s="1475"/>
      <c r="L228" s="1475"/>
      <c r="M228" s="1475"/>
    </row>
    <row r="229" spans="1:13">
      <c r="A229" s="947">
        <v>38161</v>
      </c>
      <c r="B229" s="948" t="s">
        <v>211</v>
      </c>
      <c r="C229" s="949" t="s">
        <v>355</v>
      </c>
      <c r="D229" s="949" t="s">
        <v>358</v>
      </c>
      <c r="E229" s="1478">
        <v>3</v>
      </c>
      <c r="F229" s="1476">
        <v>38000</v>
      </c>
      <c r="G229" s="1478">
        <v>0</v>
      </c>
      <c r="H229" s="1478">
        <v>0</v>
      </c>
      <c r="I229" s="1478">
        <v>0</v>
      </c>
      <c r="J229" s="1478">
        <v>3</v>
      </c>
      <c r="K229" s="1474" t="s">
        <v>66</v>
      </c>
      <c r="L229" s="1476">
        <v>114000</v>
      </c>
      <c r="M229" s="1474" t="s">
        <v>359</v>
      </c>
    </row>
    <row r="230" spans="1:13">
      <c r="A230" s="950" t="s">
        <v>312</v>
      </c>
      <c r="B230" s="948" t="s">
        <v>218</v>
      </c>
      <c r="C230" s="948" t="s">
        <v>356</v>
      </c>
      <c r="D230" s="948" t="s">
        <v>80</v>
      </c>
      <c r="E230" s="1477"/>
      <c r="F230" s="1477"/>
      <c r="G230" s="1477"/>
      <c r="H230" s="1477"/>
      <c r="I230" s="1477"/>
      <c r="J230" s="1477"/>
      <c r="K230" s="1475"/>
      <c r="L230" s="1477"/>
      <c r="M230" s="1475"/>
    </row>
    <row r="231" spans="1:13" ht="33">
      <c r="A231" s="947">
        <v>38533</v>
      </c>
      <c r="B231" s="948" t="s">
        <v>211</v>
      </c>
      <c r="C231" s="949" t="s">
        <v>360</v>
      </c>
      <c r="D231" s="949" t="s">
        <v>361</v>
      </c>
      <c r="E231" s="1478">
        <v>5</v>
      </c>
      <c r="F231" s="1476">
        <v>31000</v>
      </c>
      <c r="G231" s="1478">
        <v>0</v>
      </c>
      <c r="H231" s="1478">
        <v>0</v>
      </c>
      <c r="I231" s="1478">
        <v>0</v>
      </c>
      <c r="J231" s="1478">
        <v>5</v>
      </c>
      <c r="K231" s="1474" t="s">
        <v>66</v>
      </c>
      <c r="L231" s="1476">
        <v>186000</v>
      </c>
      <c r="M231" s="1474" t="s">
        <v>362</v>
      </c>
    </row>
    <row r="232" spans="1:13">
      <c r="A232" s="950" t="s">
        <v>214</v>
      </c>
      <c r="B232" s="948" t="s">
        <v>218</v>
      </c>
      <c r="C232" s="948" t="s">
        <v>363</v>
      </c>
      <c r="D232" s="948" t="s">
        <v>80</v>
      </c>
      <c r="E232" s="1477"/>
      <c r="F232" s="1477"/>
      <c r="G232" s="1477"/>
      <c r="H232" s="1477"/>
      <c r="I232" s="1477"/>
      <c r="J232" s="1477"/>
      <c r="K232" s="1475"/>
      <c r="L232" s="1477"/>
      <c r="M232" s="1475"/>
    </row>
    <row r="233" spans="1:13" ht="33">
      <c r="A233" s="947">
        <v>41843</v>
      </c>
      <c r="B233" s="948" t="s">
        <v>211</v>
      </c>
      <c r="C233" s="949" t="s">
        <v>130</v>
      </c>
      <c r="D233" s="949" t="s">
        <v>131</v>
      </c>
      <c r="E233" s="1478">
        <v>2</v>
      </c>
      <c r="F233" s="1476">
        <v>64000</v>
      </c>
      <c r="G233" s="1478">
        <v>0</v>
      </c>
      <c r="H233" s="1478">
        <v>0</v>
      </c>
      <c r="I233" s="1478">
        <v>0</v>
      </c>
      <c r="J233" s="1478">
        <v>2</v>
      </c>
      <c r="K233" s="1474" t="s">
        <v>66</v>
      </c>
      <c r="L233" s="1476">
        <v>128000</v>
      </c>
      <c r="M233" s="1474" t="s">
        <v>132</v>
      </c>
    </row>
    <row r="234" spans="1:13">
      <c r="A234" s="950" t="s">
        <v>217</v>
      </c>
      <c r="B234" s="948" t="s">
        <v>218</v>
      </c>
      <c r="C234" s="948" t="s">
        <v>133</v>
      </c>
      <c r="D234" s="948" t="s">
        <v>80</v>
      </c>
      <c r="E234" s="1477"/>
      <c r="F234" s="1477"/>
      <c r="G234" s="1477"/>
      <c r="H234" s="1477"/>
      <c r="I234" s="1477"/>
      <c r="J234" s="1477"/>
      <c r="K234" s="1475"/>
      <c r="L234" s="1477"/>
      <c r="M234" s="1475"/>
    </row>
    <row r="235" spans="1:13">
      <c r="A235" s="947">
        <v>42929</v>
      </c>
      <c r="B235" s="948" t="s">
        <v>211</v>
      </c>
      <c r="C235" s="949"/>
      <c r="D235" s="949"/>
      <c r="E235" s="1478">
        <v>2</v>
      </c>
      <c r="F235" s="1476">
        <v>119000</v>
      </c>
      <c r="G235" s="1478">
        <v>0</v>
      </c>
      <c r="H235" s="1478">
        <v>0</v>
      </c>
      <c r="I235" s="1478">
        <v>0</v>
      </c>
      <c r="J235" s="1478">
        <v>2</v>
      </c>
      <c r="K235" s="1474" t="s">
        <v>66</v>
      </c>
      <c r="L235" s="1476">
        <v>238000</v>
      </c>
      <c r="M235" s="1474" t="s">
        <v>777</v>
      </c>
    </row>
    <row r="236" spans="1:13">
      <c r="A236" s="950" t="s">
        <v>221</v>
      </c>
      <c r="B236" s="948" t="s">
        <v>218</v>
      </c>
      <c r="C236" s="948" t="s">
        <v>783</v>
      </c>
      <c r="D236" s="948" t="s">
        <v>80</v>
      </c>
      <c r="E236" s="1477"/>
      <c r="F236" s="1477"/>
      <c r="G236" s="1477"/>
      <c r="H236" s="1477"/>
      <c r="I236" s="1477"/>
      <c r="J236" s="1477"/>
      <c r="K236" s="1475"/>
      <c r="L236" s="1477"/>
      <c r="M236" s="1475"/>
    </row>
    <row r="237" spans="1:13">
      <c r="A237" s="947">
        <v>43280</v>
      </c>
      <c r="B237" s="948" t="s">
        <v>211</v>
      </c>
      <c r="C237" s="949"/>
      <c r="D237" s="949"/>
      <c r="E237" s="1478">
        <v>2</v>
      </c>
      <c r="F237" s="1476">
        <v>45000</v>
      </c>
      <c r="G237" s="1478">
        <v>0</v>
      </c>
      <c r="H237" s="1478">
        <v>0</v>
      </c>
      <c r="I237" s="1478">
        <v>0</v>
      </c>
      <c r="J237" s="1478">
        <v>2</v>
      </c>
      <c r="K237" s="1474" t="s">
        <v>66</v>
      </c>
      <c r="L237" s="1476">
        <v>90000</v>
      </c>
      <c r="M237" s="1474" t="s">
        <v>377</v>
      </c>
    </row>
    <row r="238" spans="1:13">
      <c r="A238" s="950" t="s">
        <v>224</v>
      </c>
      <c r="B238" s="948" t="s">
        <v>218</v>
      </c>
      <c r="C238" s="948" t="s">
        <v>837</v>
      </c>
      <c r="D238" s="948" t="s">
        <v>80</v>
      </c>
      <c r="E238" s="1477"/>
      <c r="F238" s="1477"/>
      <c r="G238" s="1477"/>
      <c r="H238" s="1477"/>
      <c r="I238" s="1477"/>
      <c r="J238" s="1477"/>
      <c r="K238" s="1475"/>
      <c r="L238" s="1477"/>
      <c r="M238" s="1475"/>
    </row>
    <row r="239" spans="1:13">
      <c r="D239" s="951" t="s">
        <v>1135</v>
      </c>
      <c r="E239" s="945">
        <v>14</v>
      </c>
      <c r="G239" s="945">
        <v>0</v>
      </c>
      <c r="H239" s="945">
        <v>0</v>
      </c>
      <c r="I239" s="945">
        <v>0</v>
      </c>
      <c r="J239" s="945">
        <v>14</v>
      </c>
      <c r="L239" s="952">
        <v>756000</v>
      </c>
    </row>
    <row r="242" spans="1:13" ht="20.25">
      <c r="A242" s="1479" t="s">
        <v>1133</v>
      </c>
      <c r="B242" s="1480"/>
      <c r="C242" s="1480"/>
      <c r="D242" s="1480"/>
      <c r="E242" s="1480"/>
      <c r="F242" s="1480"/>
      <c r="G242" s="1480"/>
      <c r="H242" s="1480"/>
      <c r="I242" s="1480"/>
      <c r="J242" s="1480"/>
      <c r="K242" s="1480"/>
      <c r="L242" s="1480"/>
      <c r="M242" s="1480"/>
    </row>
    <row r="244" spans="1:13">
      <c r="A244" s="945" t="s">
        <v>364</v>
      </c>
    </row>
    <row r="245" spans="1:13">
      <c r="A245" s="946" t="s">
        <v>189</v>
      </c>
      <c r="B245" s="946" t="s">
        <v>53</v>
      </c>
      <c r="C245" s="946" t="s">
        <v>190</v>
      </c>
      <c r="D245" s="946" t="s">
        <v>191</v>
      </c>
      <c r="E245" s="1481" t="s">
        <v>192</v>
      </c>
      <c r="F245" s="1482"/>
      <c r="G245" s="1482"/>
      <c r="H245" s="1482"/>
      <c r="I245" s="1483"/>
      <c r="J245" s="1484" t="s">
        <v>193</v>
      </c>
      <c r="K245" s="1484" t="s">
        <v>194</v>
      </c>
      <c r="L245" s="1484" t="s">
        <v>195</v>
      </c>
      <c r="M245" s="1484" t="s">
        <v>196</v>
      </c>
    </row>
    <row r="246" spans="1:13">
      <c r="A246" s="946" t="s">
        <v>197</v>
      </c>
      <c r="B246" s="946" t="s">
        <v>198</v>
      </c>
      <c r="C246" s="946" t="s">
        <v>199</v>
      </c>
      <c r="D246" s="946" t="s">
        <v>200</v>
      </c>
      <c r="E246" s="946" t="s">
        <v>201</v>
      </c>
      <c r="F246" s="946" t="s">
        <v>202</v>
      </c>
      <c r="G246" s="946" t="s">
        <v>203</v>
      </c>
      <c r="H246" s="946" t="s">
        <v>204</v>
      </c>
      <c r="I246" s="946" t="s">
        <v>205</v>
      </c>
      <c r="J246" s="1475"/>
      <c r="K246" s="1475"/>
      <c r="L246" s="1475"/>
      <c r="M246" s="1475"/>
    </row>
    <row r="247" spans="1:13">
      <c r="A247" s="947">
        <v>43223</v>
      </c>
      <c r="B247" s="948" t="s">
        <v>211</v>
      </c>
      <c r="C247" s="949"/>
      <c r="D247" s="949"/>
      <c r="E247" s="1478">
        <v>1</v>
      </c>
      <c r="F247" s="1476">
        <v>3000000</v>
      </c>
      <c r="G247" s="1478">
        <v>0</v>
      </c>
      <c r="H247" s="1478">
        <v>0</v>
      </c>
      <c r="I247" s="1478">
        <v>0</v>
      </c>
      <c r="J247" s="1478">
        <v>1</v>
      </c>
      <c r="K247" s="1474" t="s">
        <v>66</v>
      </c>
      <c r="L247" s="1476">
        <v>3000000</v>
      </c>
      <c r="M247" s="1474" t="s">
        <v>838</v>
      </c>
    </row>
    <row r="248" spans="1:13">
      <c r="A248" s="950" t="s">
        <v>234</v>
      </c>
      <c r="B248" s="948" t="s">
        <v>319</v>
      </c>
      <c r="C248" s="948" t="s">
        <v>295</v>
      </c>
      <c r="D248" s="948" t="s">
        <v>80</v>
      </c>
      <c r="E248" s="1477"/>
      <c r="F248" s="1477"/>
      <c r="G248" s="1477"/>
      <c r="H248" s="1477"/>
      <c r="I248" s="1477"/>
      <c r="J248" s="1477"/>
      <c r="K248" s="1475"/>
      <c r="L248" s="1477"/>
      <c r="M248" s="1475"/>
    </row>
    <row r="249" spans="1:13" ht="33">
      <c r="A249" s="947">
        <v>42226</v>
      </c>
      <c r="B249" s="948" t="s">
        <v>211</v>
      </c>
      <c r="C249" s="949" t="s">
        <v>511</v>
      </c>
      <c r="D249" s="949" t="s">
        <v>524</v>
      </c>
      <c r="E249" s="1478">
        <v>1</v>
      </c>
      <c r="F249" s="1476">
        <v>150000</v>
      </c>
      <c r="G249" s="1478">
        <v>0</v>
      </c>
      <c r="H249" s="1478">
        <v>0</v>
      </c>
      <c r="I249" s="1478">
        <v>0</v>
      </c>
      <c r="J249" s="1478">
        <v>1</v>
      </c>
      <c r="K249" s="1474" t="s">
        <v>64</v>
      </c>
      <c r="L249" s="1476">
        <v>150000</v>
      </c>
      <c r="M249" s="1474" t="s">
        <v>208</v>
      </c>
    </row>
    <row r="250" spans="1:13">
      <c r="A250" s="950" t="s">
        <v>256</v>
      </c>
      <c r="B250" s="948" t="s">
        <v>218</v>
      </c>
      <c r="C250" s="948" t="s">
        <v>128</v>
      </c>
      <c r="D250" s="948" t="s">
        <v>81</v>
      </c>
      <c r="E250" s="1477"/>
      <c r="F250" s="1477"/>
      <c r="G250" s="1477"/>
      <c r="H250" s="1477"/>
      <c r="I250" s="1477"/>
      <c r="J250" s="1477"/>
      <c r="K250" s="1475"/>
      <c r="L250" s="1477"/>
      <c r="M250" s="1475"/>
    </row>
    <row r="251" spans="1:13" ht="33">
      <c r="A251" s="947">
        <v>42226</v>
      </c>
      <c r="B251" s="948" t="s">
        <v>211</v>
      </c>
      <c r="C251" s="949" t="s">
        <v>511</v>
      </c>
      <c r="D251" s="949" t="s">
        <v>525</v>
      </c>
      <c r="E251" s="1478">
        <v>1</v>
      </c>
      <c r="F251" s="1476">
        <v>450000</v>
      </c>
      <c r="G251" s="1478">
        <v>0</v>
      </c>
      <c r="H251" s="1478">
        <v>0</v>
      </c>
      <c r="I251" s="1478">
        <v>0</v>
      </c>
      <c r="J251" s="1478">
        <v>1</v>
      </c>
      <c r="K251" s="1474" t="s">
        <v>64</v>
      </c>
      <c r="L251" s="1476">
        <v>450000</v>
      </c>
      <c r="M251" s="1474" t="s">
        <v>208</v>
      </c>
    </row>
    <row r="252" spans="1:13">
      <c r="A252" s="950" t="s">
        <v>257</v>
      </c>
      <c r="B252" s="948" t="s">
        <v>218</v>
      </c>
      <c r="C252" s="948" t="s">
        <v>128</v>
      </c>
      <c r="D252" s="948" t="s">
        <v>81</v>
      </c>
      <c r="E252" s="1477"/>
      <c r="F252" s="1477"/>
      <c r="G252" s="1477"/>
      <c r="H252" s="1477"/>
      <c r="I252" s="1477"/>
      <c r="J252" s="1477"/>
      <c r="K252" s="1475"/>
      <c r="L252" s="1477"/>
      <c r="M252" s="1475"/>
    </row>
    <row r="253" spans="1:13" ht="33">
      <c r="A253" s="947">
        <v>42226</v>
      </c>
      <c r="B253" s="948" t="s">
        <v>211</v>
      </c>
      <c r="C253" s="949" t="s">
        <v>511</v>
      </c>
      <c r="D253" s="949" t="s">
        <v>526</v>
      </c>
      <c r="E253" s="1478">
        <v>1</v>
      </c>
      <c r="F253" s="1476">
        <v>300000</v>
      </c>
      <c r="G253" s="1478">
        <v>0</v>
      </c>
      <c r="H253" s="1478">
        <v>0</v>
      </c>
      <c r="I253" s="1478">
        <v>0</v>
      </c>
      <c r="J253" s="1478">
        <v>1</v>
      </c>
      <c r="K253" s="1474" t="s">
        <v>64</v>
      </c>
      <c r="L253" s="1476">
        <v>300000</v>
      </c>
      <c r="M253" s="1474" t="s">
        <v>208</v>
      </c>
    </row>
    <row r="254" spans="1:13">
      <c r="A254" s="950" t="s">
        <v>287</v>
      </c>
      <c r="B254" s="948" t="s">
        <v>218</v>
      </c>
      <c r="C254" s="948" t="s">
        <v>128</v>
      </c>
      <c r="D254" s="948" t="s">
        <v>81</v>
      </c>
      <c r="E254" s="1477"/>
      <c r="F254" s="1477"/>
      <c r="G254" s="1477"/>
      <c r="H254" s="1477"/>
      <c r="I254" s="1477"/>
      <c r="J254" s="1477"/>
      <c r="K254" s="1475"/>
      <c r="L254" s="1477"/>
      <c r="M254" s="1475"/>
    </row>
    <row r="255" spans="1:13">
      <c r="D255" s="951" t="s">
        <v>1135</v>
      </c>
      <c r="E255" s="945">
        <v>4</v>
      </c>
      <c r="G255" s="945">
        <v>0</v>
      </c>
      <c r="H255" s="945">
        <v>0</v>
      </c>
      <c r="I255" s="945">
        <v>0</v>
      </c>
      <c r="J255" s="945">
        <v>4</v>
      </c>
      <c r="L255" s="952">
        <v>3900000</v>
      </c>
    </row>
    <row r="258" spans="1:13" ht="20.25">
      <c r="A258" s="1479" t="s">
        <v>1133</v>
      </c>
      <c r="B258" s="1480"/>
      <c r="C258" s="1480"/>
      <c r="D258" s="1480"/>
      <c r="E258" s="1480"/>
      <c r="F258" s="1480"/>
      <c r="G258" s="1480"/>
      <c r="H258" s="1480"/>
      <c r="I258" s="1480"/>
      <c r="J258" s="1480"/>
      <c r="K258" s="1480"/>
      <c r="L258" s="1480"/>
      <c r="M258" s="1480"/>
    </row>
    <row r="260" spans="1:13">
      <c r="A260" s="945" t="s">
        <v>365</v>
      </c>
    </row>
    <row r="261" spans="1:13">
      <c r="A261" s="946" t="s">
        <v>189</v>
      </c>
      <c r="B261" s="946" t="s">
        <v>53</v>
      </c>
      <c r="C261" s="946" t="s">
        <v>190</v>
      </c>
      <c r="D261" s="946" t="s">
        <v>191</v>
      </c>
      <c r="E261" s="1481" t="s">
        <v>192</v>
      </c>
      <c r="F261" s="1482"/>
      <c r="G261" s="1482"/>
      <c r="H261" s="1482"/>
      <c r="I261" s="1483"/>
      <c r="J261" s="1484" t="s">
        <v>193</v>
      </c>
      <c r="K261" s="1484" t="s">
        <v>194</v>
      </c>
      <c r="L261" s="1484" t="s">
        <v>195</v>
      </c>
      <c r="M261" s="1484" t="s">
        <v>196</v>
      </c>
    </row>
    <row r="262" spans="1:13">
      <c r="A262" s="946" t="s">
        <v>197</v>
      </c>
      <c r="B262" s="946" t="s">
        <v>198</v>
      </c>
      <c r="C262" s="946" t="s">
        <v>199</v>
      </c>
      <c r="D262" s="946" t="s">
        <v>200</v>
      </c>
      <c r="E262" s="946" t="s">
        <v>201</v>
      </c>
      <c r="F262" s="946" t="s">
        <v>202</v>
      </c>
      <c r="G262" s="946" t="s">
        <v>203</v>
      </c>
      <c r="H262" s="946" t="s">
        <v>204</v>
      </c>
      <c r="I262" s="946" t="s">
        <v>205</v>
      </c>
      <c r="J262" s="1475"/>
      <c r="K262" s="1475"/>
      <c r="L262" s="1475"/>
      <c r="M262" s="1475"/>
    </row>
    <row r="263" spans="1:13" ht="33">
      <c r="A263" s="947">
        <v>37655</v>
      </c>
      <c r="B263" s="948" t="s">
        <v>211</v>
      </c>
      <c r="C263" s="949" t="s">
        <v>366</v>
      </c>
      <c r="D263" s="949" t="s">
        <v>367</v>
      </c>
      <c r="E263" s="1478">
        <v>1</v>
      </c>
      <c r="F263" s="1476">
        <v>454400</v>
      </c>
      <c r="G263" s="1478">
        <v>0</v>
      </c>
      <c r="H263" s="1478">
        <v>0</v>
      </c>
      <c r="I263" s="1478">
        <v>0</v>
      </c>
      <c r="J263" s="1478">
        <v>1</v>
      </c>
      <c r="K263" s="1474" t="s">
        <v>64</v>
      </c>
      <c r="L263" s="1476">
        <v>454400</v>
      </c>
      <c r="M263" s="1474" t="s">
        <v>280</v>
      </c>
    </row>
    <row r="264" spans="1:13">
      <c r="A264" s="950" t="s">
        <v>243</v>
      </c>
      <c r="B264" s="948" t="s">
        <v>218</v>
      </c>
      <c r="C264" s="948" t="s">
        <v>244</v>
      </c>
      <c r="D264" s="948" t="s">
        <v>80</v>
      </c>
      <c r="E264" s="1477"/>
      <c r="F264" s="1477"/>
      <c r="G264" s="1477"/>
      <c r="H264" s="1477"/>
      <c r="I264" s="1477"/>
      <c r="J264" s="1477"/>
      <c r="K264" s="1475"/>
      <c r="L264" s="1477"/>
      <c r="M264" s="1475"/>
    </row>
    <row r="265" spans="1:13">
      <c r="D265" s="951" t="s">
        <v>1135</v>
      </c>
      <c r="E265" s="945">
        <v>1</v>
      </c>
      <c r="G265" s="945">
        <v>0</v>
      </c>
      <c r="H265" s="945">
        <v>0</v>
      </c>
      <c r="I265" s="945">
        <v>0</v>
      </c>
      <c r="J265" s="945">
        <v>1</v>
      </c>
      <c r="L265" s="952">
        <v>454400</v>
      </c>
    </row>
    <row r="268" spans="1:13" ht="20.25">
      <c r="A268" s="1479" t="s">
        <v>1133</v>
      </c>
      <c r="B268" s="1480"/>
      <c r="C268" s="1480"/>
      <c r="D268" s="1480"/>
      <c r="E268" s="1480"/>
      <c r="F268" s="1480"/>
      <c r="G268" s="1480"/>
      <c r="H268" s="1480"/>
      <c r="I268" s="1480"/>
      <c r="J268" s="1480"/>
      <c r="K268" s="1480"/>
      <c r="L268" s="1480"/>
      <c r="M268" s="1480"/>
    </row>
    <row r="270" spans="1:13">
      <c r="A270" s="945" t="s">
        <v>368</v>
      </c>
    </row>
    <row r="271" spans="1:13">
      <c r="A271" s="946" t="s">
        <v>189</v>
      </c>
      <c r="B271" s="946" t="s">
        <v>53</v>
      </c>
      <c r="C271" s="946" t="s">
        <v>190</v>
      </c>
      <c r="D271" s="946" t="s">
        <v>191</v>
      </c>
      <c r="E271" s="1481" t="s">
        <v>192</v>
      </c>
      <c r="F271" s="1482"/>
      <c r="G271" s="1482"/>
      <c r="H271" s="1482"/>
      <c r="I271" s="1483"/>
      <c r="J271" s="1484" t="s">
        <v>193</v>
      </c>
      <c r="K271" s="1484" t="s">
        <v>194</v>
      </c>
      <c r="L271" s="1484" t="s">
        <v>195</v>
      </c>
      <c r="M271" s="1484" t="s">
        <v>196</v>
      </c>
    </row>
    <row r="272" spans="1:13">
      <c r="A272" s="946" t="s">
        <v>197</v>
      </c>
      <c r="B272" s="946" t="s">
        <v>198</v>
      </c>
      <c r="C272" s="946" t="s">
        <v>199</v>
      </c>
      <c r="D272" s="946" t="s">
        <v>200</v>
      </c>
      <c r="E272" s="946" t="s">
        <v>201</v>
      </c>
      <c r="F272" s="946" t="s">
        <v>202</v>
      </c>
      <c r="G272" s="946" t="s">
        <v>203</v>
      </c>
      <c r="H272" s="946" t="s">
        <v>204</v>
      </c>
      <c r="I272" s="946" t="s">
        <v>205</v>
      </c>
      <c r="J272" s="1475"/>
      <c r="K272" s="1475"/>
      <c r="L272" s="1475"/>
      <c r="M272" s="1475"/>
    </row>
    <row r="273" spans="1:13" ht="33">
      <c r="A273" s="947">
        <v>37655</v>
      </c>
      <c r="B273" s="948" t="s">
        <v>211</v>
      </c>
      <c r="C273" s="949" t="s">
        <v>369</v>
      </c>
      <c r="D273" s="949" t="s">
        <v>370</v>
      </c>
      <c r="E273" s="1478">
        <v>1</v>
      </c>
      <c r="F273" s="1476">
        <v>289700</v>
      </c>
      <c r="G273" s="1478">
        <v>0</v>
      </c>
      <c r="H273" s="1478">
        <v>0</v>
      </c>
      <c r="I273" s="1478">
        <v>0</v>
      </c>
      <c r="J273" s="1478">
        <v>1</v>
      </c>
      <c r="K273" s="1474" t="s">
        <v>64</v>
      </c>
      <c r="L273" s="1476">
        <v>289700</v>
      </c>
      <c r="M273" s="1474" t="s">
        <v>280</v>
      </c>
    </row>
    <row r="274" spans="1:13">
      <c r="A274" s="950" t="s">
        <v>243</v>
      </c>
      <c r="B274" s="948" t="s">
        <v>218</v>
      </c>
      <c r="C274" s="948" t="s">
        <v>244</v>
      </c>
      <c r="D274" s="948" t="s">
        <v>80</v>
      </c>
      <c r="E274" s="1477"/>
      <c r="F274" s="1477"/>
      <c r="G274" s="1477"/>
      <c r="H274" s="1477"/>
      <c r="I274" s="1477"/>
      <c r="J274" s="1477"/>
      <c r="K274" s="1475"/>
      <c r="L274" s="1477"/>
      <c r="M274" s="1475"/>
    </row>
    <row r="275" spans="1:13">
      <c r="D275" s="951" t="s">
        <v>1135</v>
      </c>
      <c r="E275" s="945">
        <v>1</v>
      </c>
      <c r="G275" s="945">
        <v>0</v>
      </c>
      <c r="H275" s="945">
        <v>0</v>
      </c>
      <c r="I275" s="945">
        <v>0</v>
      </c>
      <c r="J275" s="945">
        <v>1</v>
      </c>
      <c r="L275" s="952">
        <v>289700</v>
      </c>
    </row>
    <row r="278" spans="1:13" ht="20.25">
      <c r="A278" s="1479" t="s">
        <v>1133</v>
      </c>
      <c r="B278" s="1480"/>
      <c r="C278" s="1480"/>
      <c r="D278" s="1480"/>
      <c r="E278" s="1480"/>
      <c r="F278" s="1480"/>
      <c r="G278" s="1480"/>
      <c r="H278" s="1480"/>
      <c r="I278" s="1480"/>
      <c r="J278" s="1480"/>
      <c r="K278" s="1480"/>
      <c r="L278" s="1480"/>
      <c r="M278" s="1480"/>
    </row>
    <row r="280" spans="1:13">
      <c r="A280" s="945" t="s">
        <v>371</v>
      </c>
    </row>
    <row r="281" spans="1:13">
      <c r="A281" s="946" t="s">
        <v>189</v>
      </c>
      <c r="B281" s="946" t="s">
        <v>53</v>
      </c>
      <c r="C281" s="946" t="s">
        <v>190</v>
      </c>
      <c r="D281" s="946" t="s">
        <v>191</v>
      </c>
      <c r="E281" s="1481" t="s">
        <v>192</v>
      </c>
      <c r="F281" s="1482"/>
      <c r="G281" s="1482"/>
      <c r="H281" s="1482"/>
      <c r="I281" s="1483"/>
      <c r="J281" s="1484" t="s">
        <v>193</v>
      </c>
      <c r="K281" s="1484" t="s">
        <v>194</v>
      </c>
      <c r="L281" s="1484" t="s">
        <v>195</v>
      </c>
      <c r="M281" s="1484" t="s">
        <v>196</v>
      </c>
    </row>
    <row r="282" spans="1:13">
      <c r="A282" s="946" t="s">
        <v>197</v>
      </c>
      <c r="B282" s="946" t="s">
        <v>198</v>
      </c>
      <c r="C282" s="946" t="s">
        <v>199</v>
      </c>
      <c r="D282" s="946" t="s">
        <v>200</v>
      </c>
      <c r="E282" s="946" t="s">
        <v>201</v>
      </c>
      <c r="F282" s="946" t="s">
        <v>202</v>
      </c>
      <c r="G282" s="946" t="s">
        <v>203</v>
      </c>
      <c r="H282" s="946" t="s">
        <v>204</v>
      </c>
      <c r="I282" s="946" t="s">
        <v>205</v>
      </c>
      <c r="J282" s="1475"/>
      <c r="K282" s="1475"/>
      <c r="L282" s="1475"/>
      <c r="M282" s="1475"/>
    </row>
    <row r="283" spans="1:13">
      <c r="A283" s="947">
        <v>37655</v>
      </c>
      <c r="B283" s="948" t="s">
        <v>211</v>
      </c>
      <c r="C283" s="949" t="s">
        <v>372</v>
      </c>
      <c r="D283" s="949" t="s">
        <v>373</v>
      </c>
      <c r="E283" s="1478">
        <v>1</v>
      </c>
      <c r="F283" s="1476">
        <v>1150000</v>
      </c>
      <c r="G283" s="1478">
        <v>0</v>
      </c>
      <c r="H283" s="1478">
        <v>0</v>
      </c>
      <c r="I283" s="1478">
        <v>0</v>
      </c>
      <c r="J283" s="1478">
        <v>1</v>
      </c>
      <c r="K283" s="1474" t="s">
        <v>64</v>
      </c>
      <c r="L283" s="1476">
        <v>1150000</v>
      </c>
      <c r="M283" s="1474" t="s">
        <v>213</v>
      </c>
    </row>
    <row r="284" spans="1:13">
      <c r="A284" s="950" t="s">
        <v>243</v>
      </c>
      <c r="B284" s="948" t="s">
        <v>218</v>
      </c>
      <c r="C284" s="948" t="s">
        <v>374</v>
      </c>
      <c r="D284" s="948" t="s">
        <v>80</v>
      </c>
      <c r="E284" s="1477"/>
      <c r="F284" s="1477"/>
      <c r="G284" s="1477"/>
      <c r="H284" s="1477"/>
      <c r="I284" s="1477"/>
      <c r="J284" s="1477"/>
      <c r="K284" s="1475"/>
      <c r="L284" s="1477"/>
      <c r="M284" s="1475"/>
    </row>
    <row r="285" spans="1:13">
      <c r="A285" s="947">
        <v>37655</v>
      </c>
      <c r="B285" s="948" t="s">
        <v>211</v>
      </c>
      <c r="C285" s="949" t="s">
        <v>375</v>
      </c>
      <c r="D285" s="949" t="s">
        <v>376</v>
      </c>
      <c r="E285" s="1478">
        <v>1</v>
      </c>
      <c r="F285" s="1476">
        <v>1050000</v>
      </c>
      <c r="G285" s="1478">
        <v>0</v>
      </c>
      <c r="H285" s="1478">
        <v>0</v>
      </c>
      <c r="I285" s="1478">
        <v>0</v>
      </c>
      <c r="J285" s="1478">
        <v>1</v>
      </c>
      <c r="K285" s="1474" t="s">
        <v>64</v>
      </c>
      <c r="L285" s="1476">
        <v>1050000</v>
      </c>
      <c r="M285" s="1474" t="s">
        <v>377</v>
      </c>
    </row>
    <row r="286" spans="1:13">
      <c r="A286" s="950" t="s">
        <v>248</v>
      </c>
      <c r="B286" s="948" t="s">
        <v>218</v>
      </c>
      <c r="C286" s="948" t="s">
        <v>374</v>
      </c>
      <c r="D286" s="948" t="s">
        <v>80</v>
      </c>
      <c r="E286" s="1477"/>
      <c r="F286" s="1477"/>
      <c r="G286" s="1477"/>
      <c r="H286" s="1477"/>
      <c r="I286" s="1477"/>
      <c r="J286" s="1477"/>
      <c r="K286" s="1475"/>
      <c r="L286" s="1477"/>
      <c r="M286" s="1475"/>
    </row>
    <row r="287" spans="1:13" ht="49.5">
      <c r="A287" s="947">
        <v>38464</v>
      </c>
      <c r="B287" s="948" t="s">
        <v>211</v>
      </c>
      <c r="C287" s="949" t="s">
        <v>378</v>
      </c>
      <c r="D287" s="949" t="s">
        <v>379</v>
      </c>
      <c r="E287" s="1478">
        <v>1</v>
      </c>
      <c r="F287" s="1476">
        <v>1049400</v>
      </c>
      <c r="G287" s="1478">
        <v>0</v>
      </c>
      <c r="H287" s="1478">
        <v>0</v>
      </c>
      <c r="I287" s="1478">
        <v>0</v>
      </c>
      <c r="J287" s="1478">
        <v>1</v>
      </c>
      <c r="K287" s="1474" t="s">
        <v>66</v>
      </c>
      <c r="L287" s="1476">
        <v>1049400</v>
      </c>
      <c r="M287" s="1474" t="s">
        <v>380</v>
      </c>
    </row>
    <row r="288" spans="1:13">
      <c r="A288" s="950" t="s">
        <v>234</v>
      </c>
      <c r="B288" s="948" t="s">
        <v>218</v>
      </c>
      <c r="C288" s="948" t="s">
        <v>381</v>
      </c>
      <c r="D288" s="948" t="s">
        <v>80</v>
      </c>
      <c r="E288" s="1477"/>
      <c r="F288" s="1477"/>
      <c r="G288" s="1477"/>
      <c r="H288" s="1477"/>
      <c r="I288" s="1477"/>
      <c r="J288" s="1477"/>
      <c r="K288" s="1475"/>
      <c r="L288" s="1477"/>
      <c r="M288" s="1475"/>
    </row>
    <row r="289" spans="1:13" ht="49.5">
      <c r="A289" s="947">
        <v>40952</v>
      </c>
      <c r="B289" s="948" t="s">
        <v>211</v>
      </c>
      <c r="C289" s="949" t="s">
        <v>382</v>
      </c>
      <c r="D289" s="949" t="s">
        <v>383</v>
      </c>
      <c r="E289" s="1478">
        <v>1</v>
      </c>
      <c r="F289" s="1476">
        <v>1485000</v>
      </c>
      <c r="G289" s="1478">
        <v>0</v>
      </c>
      <c r="H289" s="1478">
        <v>0</v>
      </c>
      <c r="I289" s="1478">
        <v>0</v>
      </c>
      <c r="J289" s="1478">
        <v>1</v>
      </c>
      <c r="K289" s="1474" t="s">
        <v>66</v>
      </c>
      <c r="L289" s="1476">
        <v>1485000</v>
      </c>
      <c r="M289" s="1474" t="s">
        <v>384</v>
      </c>
    </row>
    <row r="290" spans="1:13">
      <c r="A290" s="950" t="s">
        <v>275</v>
      </c>
      <c r="B290" s="948" t="s">
        <v>218</v>
      </c>
      <c r="C290" s="948" t="s">
        <v>385</v>
      </c>
      <c r="D290" s="948" t="s">
        <v>827</v>
      </c>
      <c r="E290" s="1477"/>
      <c r="F290" s="1477"/>
      <c r="G290" s="1477"/>
      <c r="H290" s="1477"/>
      <c r="I290" s="1477"/>
      <c r="J290" s="1477"/>
      <c r="K290" s="1475"/>
      <c r="L290" s="1477"/>
      <c r="M290" s="1475"/>
    </row>
    <row r="291" spans="1:13">
      <c r="D291" s="951" t="s">
        <v>1135</v>
      </c>
      <c r="E291" s="945">
        <v>4</v>
      </c>
      <c r="G291" s="945">
        <v>0</v>
      </c>
      <c r="H291" s="945">
        <v>0</v>
      </c>
      <c r="I291" s="945">
        <v>0</v>
      </c>
      <c r="J291" s="945">
        <v>4</v>
      </c>
      <c r="L291" s="952">
        <v>4734400</v>
      </c>
    </row>
    <row r="294" spans="1:13" ht="20.25">
      <c r="A294" s="1479" t="s">
        <v>1133</v>
      </c>
      <c r="B294" s="1480"/>
      <c r="C294" s="1480"/>
      <c r="D294" s="1480"/>
      <c r="E294" s="1480"/>
      <c r="F294" s="1480"/>
      <c r="G294" s="1480"/>
      <c r="H294" s="1480"/>
      <c r="I294" s="1480"/>
      <c r="J294" s="1480"/>
      <c r="K294" s="1480"/>
      <c r="L294" s="1480"/>
      <c r="M294" s="1480"/>
    </row>
    <row r="296" spans="1:13">
      <c r="A296" s="945" t="s">
        <v>386</v>
      </c>
    </row>
    <row r="297" spans="1:13">
      <c r="A297" s="946" t="s">
        <v>189</v>
      </c>
      <c r="B297" s="946" t="s">
        <v>53</v>
      </c>
      <c r="C297" s="946" t="s">
        <v>190</v>
      </c>
      <c r="D297" s="946" t="s">
        <v>191</v>
      </c>
      <c r="E297" s="1481" t="s">
        <v>192</v>
      </c>
      <c r="F297" s="1482"/>
      <c r="G297" s="1482"/>
      <c r="H297" s="1482"/>
      <c r="I297" s="1483"/>
      <c r="J297" s="1484" t="s">
        <v>193</v>
      </c>
      <c r="K297" s="1484" t="s">
        <v>194</v>
      </c>
      <c r="L297" s="1484" t="s">
        <v>195</v>
      </c>
      <c r="M297" s="1484" t="s">
        <v>196</v>
      </c>
    </row>
    <row r="298" spans="1:13">
      <c r="A298" s="946" t="s">
        <v>197</v>
      </c>
      <c r="B298" s="946" t="s">
        <v>198</v>
      </c>
      <c r="C298" s="946" t="s">
        <v>199</v>
      </c>
      <c r="D298" s="946" t="s">
        <v>200</v>
      </c>
      <c r="E298" s="946" t="s">
        <v>201</v>
      </c>
      <c r="F298" s="946" t="s">
        <v>202</v>
      </c>
      <c r="G298" s="946" t="s">
        <v>203</v>
      </c>
      <c r="H298" s="946" t="s">
        <v>204</v>
      </c>
      <c r="I298" s="946" t="s">
        <v>205</v>
      </c>
      <c r="J298" s="1475"/>
      <c r="K298" s="1475"/>
      <c r="L298" s="1475"/>
      <c r="M298" s="1475"/>
    </row>
    <row r="299" spans="1:13">
      <c r="A299" s="947">
        <v>41631</v>
      </c>
      <c r="B299" s="948" t="s">
        <v>211</v>
      </c>
      <c r="C299" s="949" t="s">
        <v>387</v>
      </c>
      <c r="D299" s="949" t="s">
        <v>84</v>
      </c>
      <c r="E299" s="1478">
        <v>2</v>
      </c>
      <c r="F299" s="1476">
        <v>2650000</v>
      </c>
      <c r="G299" s="1478">
        <v>0</v>
      </c>
      <c r="H299" s="1478">
        <v>0</v>
      </c>
      <c r="I299" s="1478">
        <v>0</v>
      </c>
      <c r="J299" s="1478">
        <v>2</v>
      </c>
      <c r="K299" s="1474" t="s">
        <v>66</v>
      </c>
      <c r="L299" s="1476">
        <v>5300000</v>
      </c>
      <c r="M299" s="1474" t="s">
        <v>85</v>
      </c>
    </row>
    <row r="300" spans="1:13">
      <c r="A300" s="950" t="s">
        <v>258</v>
      </c>
      <c r="B300" s="948" t="s">
        <v>218</v>
      </c>
      <c r="C300" s="948" t="s">
        <v>86</v>
      </c>
      <c r="D300" s="948" t="s">
        <v>81</v>
      </c>
      <c r="E300" s="1477"/>
      <c r="F300" s="1477"/>
      <c r="G300" s="1477"/>
      <c r="H300" s="1477"/>
      <c r="I300" s="1477"/>
      <c r="J300" s="1477"/>
      <c r="K300" s="1475"/>
      <c r="L300" s="1477"/>
      <c r="M300" s="1475"/>
    </row>
    <row r="301" spans="1:13">
      <c r="D301" s="951" t="s">
        <v>1135</v>
      </c>
      <c r="E301" s="945">
        <v>2</v>
      </c>
      <c r="G301" s="945">
        <v>0</v>
      </c>
      <c r="H301" s="945">
        <v>0</v>
      </c>
      <c r="I301" s="945">
        <v>0</v>
      </c>
      <c r="J301" s="945">
        <v>2</v>
      </c>
      <c r="L301" s="952">
        <v>5300000</v>
      </c>
    </row>
    <row r="304" spans="1:13" ht="20.25">
      <c r="A304" s="1479" t="s">
        <v>1133</v>
      </c>
      <c r="B304" s="1480"/>
      <c r="C304" s="1480"/>
      <c r="D304" s="1480"/>
      <c r="E304" s="1480"/>
      <c r="F304" s="1480"/>
      <c r="G304" s="1480"/>
      <c r="H304" s="1480"/>
      <c r="I304" s="1480"/>
      <c r="J304" s="1480"/>
      <c r="K304" s="1480"/>
      <c r="L304" s="1480"/>
      <c r="M304" s="1480"/>
    </row>
    <row r="306" spans="1:13">
      <c r="A306" s="945" t="s">
        <v>389</v>
      </c>
    </row>
    <row r="307" spans="1:13">
      <c r="A307" s="946" t="s">
        <v>189</v>
      </c>
      <c r="B307" s="946" t="s">
        <v>53</v>
      </c>
      <c r="C307" s="946" t="s">
        <v>190</v>
      </c>
      <c r="D307" s="946" t="s">
        <v>191</v>
      </c>
      <c r="E307" s="1481" t="s">
        <v>192</v>
      </c>
      <c r="F307" s="1482"/>
      <c r="G307" s="1482"/>
      <c r="H307" s="1482"/>
      <c r="I307" s="1483"/>
      <c r="J307" s="1484" t="s">
        <v>193</v>
      </c>
      <c r="K307" s="1484" t="s">
        <v>194</v>
      </c>
      <c r="L307" s="1484" t="s">
        <v>195</v>
      </c>
      <c r="M307" s="1484" t="s">
        <v>196</v>
      </c>
    </row>
    <row r="308" spans="1:13">
      <c r="A308" s="946" t="s">
        <v>197</v>
      </c>
      <c r="B308" s="946" t="s">
        <v>198</v>
      </c>
      <c r="C308" s="946" t="s">
        <v>199</v>
      </c>
      <c r="D308" s="946" t="s">
        <v>200</v>
      </c>
      <c r="E308" s="946" t="s">
        <v>201</v>
      </c>
      <c r="F308" s="946" t="s">
        <v>202</v>
      </c>
      <c r="G308" s="946" t="s">
        <v>203</v>
      </c>
      <c r="H308" s="946" t="s">
        <v>204</v>
      </c>
      <c r="I308" s="946" t="s">
        <v>205</v>
      </c>
      <c r="J308" s="1475"/>
      <c r="K308" s="1475"/>
      <c r="L308" s="1475"/>
      <c r="M308" s="1475"/>
    </row>
    <row r="309" spans="1:13">
      <c r="A309" s="947">
        <v>41579</v>
      </c>
      <c r="B309" s="948" t="s">
        <v>211</v>
      </c>
      <c r="C309" s="949" t="s">
        <v>87</v>
      </c>
      <c r="D309" s="949" t="s">
        <v>88</v>
      </c>
      <c r="E309" s="1478">
        <v>1</v>
      </c>
      <c r="F309" s="1476">
        <v>1280000</v>
      </c>
      <c r="G309" s="1478">
        <v>0</v>
      </c>
      <c r="H309" s="1478">
        <v>0</v>
      </c>
      <c r="I309" s="1478">
        <v>0</v>
      </c>
      <c r="J309" s="1478">
        <v>1</v>
      </c>
      <c r="K309" s="1474" t="s">
        <v>66</v>
      </c>
      <c r="L309" s="1476">
        <v>1280000</v>
      </c>
      <c r="M309" s="1474" t="s">
        <v>377</v>
      </c>
    </row>
    <row r="310" spans="1:13">
      <c r="A310" s="950" t="s">
        <v>258</v>
      </c>
      <c r="B310" s="948" t="s">
        <v>218</v>
      </c>
      <c r="C310" s="948"/>
      <c r="D310" s="948" t="s">
        <v>81</v>
      </c>
      <c r="E310" s="1477"/>
      <c r="F310" s="1477"/>
      <c r="G310" s="1477"/>
      <c r="H310" s="1477"/>
      <c r="I310" s="1477"/>
      <c r="J310" s="1477"/>
      <c r="K310" s="1475"/>
      <c r="L310" s="1477"/>
      <c r="M310" s="1475"/>
    </row>
    <row r="311" spans="1:13">
      <c r="D311" s="951" t="s">
        <v>1135</v>
      </c>
      <c r="E311" s="945">
        <v>1</v>
      </c>
      <c r="G311" s="945">
        <v>0</v>
      </c>
      <c r="H311" s="945">
        <v>0</v>
      </c>
      <c r="I311" s="945">
        <v>0</v>
      </c>
      <c r="J311" s="945">
        <v>1</v>
      </c>
      <c r="L311" s="952">
        <v>1280000</v>
      </c>
    </row>
    <row r="314" spans="1:13" ht="20.25">
      <c r="A314" s="1479" t="s">
        <v>1133</v>
      </c>
      <c r="B314" s="1480"/>
      <c r="C314" s="1480"/>
      <c r="D314" s="1480"/>
      <c r="E314" s="1480"/>
      <c r="F314" s="1480"/>
      <c r="G314" s="1480"/>
      <c r="H314" s="1480"/>
      <c r="I314" s="1480"/>
      <c r="J314" s="1480"/>
      <c r="K314" s="1480"/>
      <c r="L314" s="1480"/>
      <c r="M314" s="1480"/>
    </row>
    <row r="316" spans="1:13">
      <c r="A316" s="945" t="s">
        <v>390</v>
      </c>
    </row>
    <row r="317" spans="1:13">
      <c r="A317" s="946" t="s">
        <v>189</v>
      </c>
      <c r="B317" s="946" t="s">
        <v>53</v>
      </c>
      <c r="C317" s="946" t="s">
        <v>190</v>
      </c>
      <c r="D317" s="946" t="s">
        <v>191</v>
      </c>
      <c r="E317" s="1481" t="s">
        <v>192</v>
      </c>
      <c r="F317" s="1482"/>
      <c r="G317" s="1482"/>
      <c r="H317" s="1482"/>
      <c r="I317" s="1483"/>
      <c r="J317" s="1484" t="s">
        <v>193</v>
      </c>
      <c r="K317" s="1484" t="s">
        <v>194</v>
      </c>
      <c r="L317" s="1484" t="s">
        <v>195</v>
      </c>
      <c r="M317" s="1484" t="s">
        <v>196</v>
      </c>
    </row>
    <row r="318" spans="1:13">
      <c r="A318" s="946" t="s">
        <v>197</v>
      </c>
      <c r="B318" s="946" t="s">
        <v>198</v>
      </c>
      <c r="C318" s="946" t="s">
        <v>199</v>
      </c>
      <c r="D318" s="946" t="s">
        <v>200</v>
      </c>
      <c r="E318" s="946" t="s">
        <v>201</v>
      </c>
      <c r="F318" s="946" t="s">
        <v>202</v>
      </c>
      <c r="G318" s="946" t="s">
        <v>203</v>
      </c>
      <c r="H318" s="946" t="s">
        <v>204</v>
      </c>
      <c r="I318" s="946" t="s">
        <v>205</v>
      </c>
      <c r="J318" s="1475"/>
      <c r="K318" s="1475"/>
      <c r="L318" s="1475"/>
      <c r="M318" s="1475"/>
    </row>
    <row r="319" spans="1:13" ht="33">
      <c r="A319" s="947">
        <v>37655</v>
      </c>
      <c r="B319" s="948" t="s">
        <v>211</v>
      </c>
      <c r="C319" s="949" t="s">
        <v>391</v>
      </c>
      <c r="D319" s="949" t="s">
        <v>392</v>
      </c>
      <c r="E319" s="1478">
        <v>1</v>
      </c>
      <c r="F319" s="1476">
        <v>550000</v>
      </c>
      <c r="G319" s="1478">
        <v>0</v>
      </c>
      <c r="H319" s="1478">
        <v>0</v>
      </c>
      <c r="I319" s="1478">
        <v>0</v>
      </c>
      <c r="J319" s="1478">
        <v>1</v>
      </c>
      <c r="K319" s="1474" t="s">
        <v>66</v>
      </c>
      <c r="L319" s="1476">
        <v>550000</v>
      </c>
      <c r="M319" s="1474" t="s">
        <v>377</v>
      </c>
    </row>
    <row r="320" spans="1:13">
      <c r="A320" s="950" t="s">
        <v>243</v>
      </c>
      <c r="B320" s="948" t="s">
        <v>218</v>
      </c>
      <c r="C320" s="948" t="s">
        <v>388</v>
      </c>
      <c r="D320" s="948" t="s">
        <v>81</v>
      </c>
      <c r="E320" s="1477"/>
      <c r="F320" s="1477"/>
      <c r="G320" s="1477"/>
      <c r="H320" s="1477"/>
      <c r="I320" s="1477"/>
      <c r="J320" s="1477"/>
      <c r="K320" s="1475"/>
      <c r="L320" s="1477"/>
      <c r="M320" s="1475"/>
    </row>
    <row r="321" spans="1:13">
      <c r="D321" s="951" t="s">
        <v>1135</v>
      </c>
      <c r="E321" s="945">
        <v>1</v>
      </c>
      <c r="G321" s="945">
        <v>0</v>
      </c>
      <c r="H321" s="945">
        <v>0</v>
      </c>
      <c r="I321" s="945">
        <v>0</v>
      </c>
      <c r="J321" s="945">
        <v>1</v>
      </c>
      <c r="L321" s="952">
        <v>550000</v>
      </c>
    </row>
    <row r="324" spans="1:13" ht="20.25">
      <c r="A324" s="1479" t="s">
        <v>1133</v>
      </c>
      <c r="B324" s="1480"/>
      <c r="C324" s="1480"/>
      <c r="D324" s="1480"/>
      <c r="E324" s="1480"/>
      <c r="F324" s="1480"/>
      <c r="G324" s="1480"/>
      <c r="H324" s="1480"/>
      <c r="I324" s="1480"/>
      <c r="J324" s="1480"/>
      <c r="K324" s="1480"/>
      <c r="L324" s="1480"/>
      <c r="M324" s="1480"/>
    </row>
    <row r="326" spans="1:13">
      <c r="A326" s="945" t="s">
        <v>394</v>
      </c>
    </row>
    <row r="327" spans="1:13">
      <c r="A327" s="946" t="s">
        <v>189</v>
      </c>
      <c r="B327" s="946" t="s">
        <v>53</v>
      </c>
      <c r="C327" s="946" t="s">
        <v>190</v>
      </c>
      <c r="D327" s="946" t="s">
        <v>191</v>
      </c>
      <c r="E327" s="1481" t="s">
        <v>192</v>
      </c>
      <c r="F327" s="1482"/>
      <c r="G327" s="1482"/>
      <c r="H327" s="1482"/>
      <c r="I327" s="1483"/>
      <c r="J327" s="1484" t="s">
        <v>193</v>
      </c>
      <c r="K327" s="1484" t="s">
        <v>194</v>
      </c>
      <c r="L327" s="1484" t="s">
        <v>195</v>
      </c>
      <c r="M327" s="1484" t="s">
        <v>196</v>
      </c>
    </row>
    <row r="328" spans="1:13">
      <c r="A328" s="946" t="s">
        <v>197</v>
      </c>
      <c r="B328" s="946" t="s">
        <v>198</v>
      </c>
      <c r="C328" s="946" t="s">
        <v>199</v>
      </c>
      <c r="D328" s="946" t="s">
        <v>200</v>
      </c>
      <c r="E328" s="946" t="s">
        <v>201</v>
      </c>
      <c r="F328" s="946" t="s">
        <v>202</v>
      </c>
      <c r="G328" s="946" t="s">
        <v>203</v>
      </c>
      <c r="H328" s="946" t="s">
        <v>204</v>
      </c>
      <c r="I328" s="946" t="s">
        <v>205</v>
      </c>
      <c r="J328" s="1475"/>
      <c r="K328" s="1475"/>
      <c r="L328" s="1475"/>
      <c r="M328" s="1475"/>
    </row>
    <row r="329" spans="1:13">
      <c r="A329" s="947">
        <v>42836</v>
      </c>
      <c r="B329" s="948" t="s">
        <v>211</v>
      </c>
      <c r="C329" s="949"/>
      <c r="D329" s="949"/>
      <c r="E329" s="1478">
        <v>1</v>
      </c>
      <c r="F329" s="1476">
        <v>2800000</v>
      </c>
      <c r="G329" s="1478">
        <v>0</v>
      </c>
      <c r="H329" s="1478">
        <v>0</v>
      </c>
      <c r="I329" s="1478">
        <v>0</v>
      </c>
      <c r="J329" s="1478">
        <v>1</v>
      </c>
      <c r="K329" s="1474" t="s">
        <v>66</v>
      </c>
      <c r="L329" s="1476">
        <v>2800000</v>
      </c>
      <c r="M329" s="1474"/>
    </row>
    <row r="330" spans="1:13">
      <c r="A330" s="950" t="s">
        <v>248</v>
      </c>
      <c r="B330" s="948" t="s">
        <v>218</v>
      </c>
      <c r="C330" s="948" t="s">
        <v>784</v>
      </c>
      <c r="D330" s="948" t="s">
        <v>80</v>
      </c>
      <c r="E330" s="1477"/>
      <c r="F330" s="1477"/>
      <c r="G330" s="1477"/>
      <c r="H330" s="1477"/>
      <c r="I330" s="1477"/>
      <c r="J330" s="1477"/>
      <c r="K330" s="1475"/>
      <c r="L330" s="1477"/>
      <c r="M330" s="1475"/>
    </row>
    <row r="331" spans="1:13">
      <c r="D331" s="951" t="s">
        <v>1135</v>
      </c>
      <c r="E331" s="945">
        <v>1</v>
      </c>
      <c r="G331" s="945">
        <v>0</v>
      </c>
      <c r="H331" s="945">
        <v>0</v>
      </c>
      <c r="I331" s="945">
        <v>0</v>
      </c>
      <c r="J331" s="945">
        <v>1</v>
      </c>
      <c r="L331" s="952">
        <v>2800000</v>
      </c>
    </row>
    <row r="334" spans="1:13" ht="20.25">
      <c r="A334" s="1479" t="s">
        <v>1133</v>
      </c>
      <c r="B334" s="1480"/>
      <c r="C334" s="1480"/>
      <c r="D334" s="1480"/>
      <c r="E334" s="1480"/>
      <c r="F334" s="1480"/>
      <c r="G334" s="1480"/>
      <c r="H334" s="1480"/>
      <c r="I334" s="1480"/>
      <c r="J334" s="1480"/>
      <c r="K334" s="1480"/>
      <c r="L334" s="1480"/>
      <c r="M334" s="1480"/>
    </row>
    <row r="336" spans="1:13">
      <c r="A336" s="945" t="s">
        <v>839</v>
      </c>
    </row>
    <row r="337" spans="1:13">
      <c r="A337" s="946" t="s">
        <v>189</v>
      </c>
      <c r="B337" s="946" t="s">
        <v>53</v>
      </c>
      <c r="C337" s="946" t="s">
        <v>190</v>
      </c>
      <c r="D337" s="946" t="s">
        <v>191</v>
      </c>
      <c r="E337" s="1481" t="s">
        <v>192</v>
      </c>
      <c r="F337" s="1482"/>
      <c r="G337" s="1482"/>
      <c r="H337" s="1482"/>
      <c r="I337" s="1483"/>
      <c r="J337" s="1484" t="s">
        <v>193</v>
      </c>
      <c r="K337" s="1484" t="s">
        <v>194</v>
      </c>
      <c r="L337" s="1484" t="s">
        <v>195</v>
      </c>
      <c r="M337" s="1484" t="s">
        <v>196</v>
      </c>
    </row>
    <row r="338" spans="1:13">
      <c r="A338" s="946" t="s">
        <v>197</v>
      </c>
      <c r="B338" s="946" t="s">
        <v>198</v>
      </c>
      <c r="C338" s="946" t="s">
        <v>199</v>
      </c>
      <c r="D338" s="946" t="s">
        <v>200</v>
      </c>
      <c r="E338" s="946" t="s">
        <v>201</v>
      </c>
      <c r="F338" s="946" t="s">
        <v>202</v>
      </c>
      <c r="G338" s="946" t="s">
        <v>203</v>
      </c>
      <c r="H338" s="946" t="s">
        <v>204</v>
      </c>
      <c r="I338" s="946" t="s">
        <v>205</v>
      </c>
      <c r="J338" s="1475"/>
      <c r="K338" s="1475"/>
      <c r="L338" s="1475"/>
      <c r="M338" s="1475"/>
    </row>
    <row r="339" spans="1:13" ht="33">
      <c r="A339" s="947">
        <v>43414</v>
      </c>
      <c r="B339" s="948" t="s">
        <v>211</v>
      </c>
      <c r="C339" s="949"/>
      <c r="D339" s="949" t="s">
        <v>840</v>
      </c>
      <c r="E339" s="1478">
        <v>1</v>
      </c>
      <c r="F339" s="1476">
        <v>1232000</v>
      </c>
      <c r="G339" s="1478">
        <v>0</v>
      </c>
      <c r="H339" s="1478">
        <v>0</v>
      </c>
      <c r="I339" s="1478">
        <v>0</v>
      </c>
      <c r="J339" s="1478">
        <v>1</v>
      </c>
      <c r="K339" s="1474" t="s">
        <v>64</v>
      </c>
      <c r="L339" s="1476">
        <v>1232000</v>
      </c>
      <c r="M339" s="1474" t="s">
        <v>841</v>
      </c>
    </row>
    <row r="340" spans="1:13">
      <c r="A340" s="950" t="s">
        <v>248</v>
      </c>
      <c r="B340" s="948" t="s">
        <v>218</v>
      </c>
      <c r="C340" s="948" t="s">
        <v>842</v>
      </c>
      <c r="D340" s="948" t="s">
        <v>80</v>
      </c>
      <c r="E340" s="1477"/>
      <c r="F340" s="1477"/>
      <c r="G340" s="1477"/>
      <c r="H340" s="1477"/>
      <c r="I340" s="1477"/>
      <c r="J340" s="1477"/>
      <c r="K340" s="1475"/>
      <c r="L340" s="1477"/>
      <c r="M340" s="1475"/>
    </row>
    <row r="341" spans="1:13">
      <c r="D341" s="951" t="s">
        <v>1135</v>
      </c>
      <c r="E341" s="945">
        <v>1</v>
      </c>
      <c r="G341" s="945">
        <v>0</v>
      </c>
      <c r="H341" s="945">
        <v>0</v>
      </c>
      <c r="I341" s="945">
        <v>0</v>
      </c>
      <c r="J341" s="945">
        <v>1</v>
      </c>
      <c r="L341" s="952">
        <v>1232000</v>
      </c>
    </row>
    <row r="344" spans="1:13" ht="20.25">
      <c r="A344" s="1479" t="s">
        <v>1133</v>
      </c>
      <c r="B344" s="1480"/>
      <c r="C344" s="1480"/>
      <c r="D344" s="1480"/>
      <c r="E344" s="1480"/>
      <c r="F344" s="1480"/>
      <c r="G344" s="1480"/>
      <c r="H344" s="1480"/>
      <c r="I344" s="1480"/>
      <c r="J344" s="1480"/>
      <c r="K344" s="1480"/>
      <c r="L344" s="1480"/>
      <c r="M344" s="1480"/>
    </row>
    <row r="346" spans="1:13">
      <c r="A346" s="945" t="s">
        <v>395</v>
      </c>
    </row>
    <row r="347" spans="1:13">
      <c r="A347" s="946" t="s">
        <v>189</v>
      </c>
      <c r="B347" s="946" t="s">
        <v>53</v>
      </c>
      <c r="C347" s="946" t="s">
        <v>190</v>
      </c>
      <c r="D347" s="946" t="s">
        <v>191</v>
      </c>
      <c r="E347" s="1481" t="s">
        <v>192</v>
      </c>
      <c r="F347" s="1482"/>
      <c r="G347" s="1482"/>
      <c r="H347" s="1482"/>
      <c r="I347" s="1483"/>
      <c r="J347" s="1484" t="s">
        <v>193</v>
      </c>
      <c r="K347" s="1484" t="s">
        <v>194</v>
      </c>
      <c r="L347" s="1484" t="s">
        <v>195</v>
      </c>
      <c r="M347" s="1484" t="s">
        <v>196</v>
      </c>
    </row>
    <row r="348" spans="1:13">
      <c r="A348" s="946" t="s">
        <v>197</v>
      </c>
      <c r="B348" s="946" t="s">
        <v>198</v>
      </c>
      <c r="C348" s="946" t="s">
        <v>199</v>
      </c>
      <c r="D348" s="946" t="s">
        <v>200</v>
      </c>
      <c r="E348" s="946" t="s">
        <v>201</v>
      </c>
      <c r="F348" s="946" t="s">
        <v>202</v>
      </c>
      <c r="G348" s="946" t="s">
        <v>203</v>
      </c>
      <c r="H348" s="946" t="s">
        <v>204</v>
      </c>
      <c r="I348" s="946" t="s">
        <v>205</v>
      </c>
      <c r="J348" s="1475"/>
      <c r="K348" s="1475"/>
      <c r="L348" s="1475"/>
      <c r="M348" s="1475"/>
    </row>
    <row r="349" spans="1:13" ht="33">
      <c r="A349" s="947">
        <v>41627</v>
      </c>
      <c r="B349" s="948" t="s">
        <v>211</v>
      </c>
      <c r="C349" s="949" t="s">
        <v>89</v>
      </c>
      <c r="D349" s="949" t="s">
        <v>90</v>
      </c>
      <c r="E349" s="1478">
        <v>1</v>
      </c>
      <c r="F349" s="1476">
        <v>1500000</v>
      </c>
      <c r="G349" s="1478">
        <v>0</v>
      </c>
      <c r="H349" s="1478">
        <v>0</v>
      </c>
      <c r="I349" s="1478">
        <v>0</v>
      </c>
      <c r="J349" s="1478">
        <v>1</v>
      </c>
      <c r="K349" s="1474" t="s">
        <v>66</v>
      </c>
      <c r="L349" s="1476">
        <v>1500000</v>
      </c>
      <c r="M349" s="1474" t="s">
        <v>179</v>
      </c>
    </row>
    <row r="350" spans="1:13">
      <c r="A350" s="950" t="s">
        <v>235</v>
      </c>
      <c r="B350" s="948" t="s">
        <v>218</v>
      </c>
      <c r="C350" s="948" t="s">
        <v>91</v>
      </c>
      <c r="D350" s="948" t="s">
        <v>80</v>
      </c>
      <c r="E350" s="1477"/>
      <c r="F350" s="1477"/>
      <c r="G350" s="1477"/>
      <c r="H350" s="1477"/>
      <c r="I350" s="1477"/>
      <c r="J350" s="1477"/>
      <c r="K350" s="1475"/>
      <c r="L350" s="1477"/>
      <c r="M350" s="1475"/>
    </row>
    <row r="351" spans="1:13" ht="33">
      <c r="A351" s="947">
        <v>42524</v>
      </c>
      <c r="B351" s="948" t="s">
        <v>211</v>
      </c>
      <c r="C351" s="949"/>
      <c r="D351" s="949" t="s">
        <v>647</v>
      </c>
      <c r="E351" s="1478">
        <v>1</v>
      </c>
      <c r="F351" s="1476">
        <v>770000</v>
      </c>
      <c r="G351" s="1478">
        <v>0</v>
      </c>
      <c r="H351" s="1478">
        <v>0</v>
      </c>
      <c r="I351" s="1478">
        <v>0</v>
      </c>
      <c r="J351" s="1478">
        <v>1</v>
      </c>
      <c r="K351" s="1474" t="s">
        <v>66</v>
      </c>
      <c r="L351" s="1476">
        <v>770000</v>
      </c>
      <c r="M351" s="1474" t="s">
        <v>648</v>
      </c>
    </row>
    <row r="352" spans="1:13">
      <c r="A352" s="950" t="s">
        <v>236</v>
      </c>
      <c r="B352" s="948" t="s">
        <v>218</v>
      </c>
      <c r="C352" s="948" t="s">
        <v>649</v>
      </c>
      <c r="D352" s="948" t="s">
        <v>80</v>
      </c>
      <c r="E352" s="1477"/>
      <c r="F352" s="1477"/>
      <c r="G352" s="1477"/>
      <c r="H352" s="1477"/>
      <c r="I352" s="1477"/>
      <c r="J352" s="1477"/>
      <c r="K352" s="1475"/>
      <c r="L352" s="1477"/>
      <c r="M352" s="1475"/>
    </row>
    <row r="353" spans="1:13">
      <c r="A353" s="947">
        <v>39720</v>
      </c>
      <c r="B353" s="948" t="s">
        <v>211</v>
      </c>
      <c r="C353" s="949" t="s">
        <v>66</v>
      </c>
      <c r="D353" s="949" t="s">
        <v>396</v>
      </c>
      <c r="E353" s="1478">
        <v>1</v>
      </c>
      <c r="F353" s="1476">
        <v>190000</v>
      </c>
      <c r="G353" s="1478">
        <v>0</v>
      </c>
      <c r="H353" s="1478">
        <v>0</v>
      </c>
      <c r="I353" s="1478">
        <v>0</v>
      </c>
      <c r="J353" s="1478">
        <v>1</v>
      </c>
      <c r="K353" s="1474" t="s">
        <v>66</v>
      </c>
      <c r="L353" s="1476">
        <v>190000</v>
      </c>
      <c r="M353" s="1474" t="s">
        <v>208</v>
      </c>
    </row>
    <row r="354" spans="1:13">
      <c r="A354" s="950" t="s">
        <v>282</v>
      </c>
      <c r="B354" s="948" t="s">
        <v>218</v>
      </c>
      <c r="C354" s="948" t="s">
        <v>397</v>
      </c>
      <c r="D354" s="948" t="s">
        <v>81</v>
      </c>
      <c r="E354" s="1477"/>
      <c r="F354" s="1477"/>
      <c r="G354" s="1477"/>
      <c r="H354" s="1477"/>
      <c r="I354" s="1477"/>
      <c r="J354" s="1477"/>
      <c r="K354" s="1475"/>
      <c r="L354" s="1477"/>
      <c r="M354" s="1475"/>
    </row>
    <row r="355" spans="1:13" ht="33">
      <c r="A355" s="947">
        <v>39779</v>
      </c>
      <c r="B355" s="948" t="s">
        <v>211</v>
      </c>
      <c r="C355" s="949" t="s">
        <v>292</v>
      </c>
      <c r="D355" s="949" t="s">
        <v>398</v>
      </c>
      <c r="E355" s="1478">
        <v>1</v>
      </c>
      <c r="F355" s="1476">
        <v>320000</v>
      </c>
      <c r="G355" s="1478">
        <v>0</v>
      </c>
      <c r="H355" s="1478">
        <v>0</v>
      </c>
      <c r="I355" s="1478">
        <v>0</v>
      </c>
      <c r="J355" s="1478">
        <v>1</v>
      </c>
      <c r="K355" s="1474" t="s">
        <v>66</v>
      </c>
      <c r="L355" s="1476">
        <v>320000</v>
      </c>
      <c r="M355" s="1474" t="s">
        <v>527</v>
      </c>
    </row>
    <row r="356" spans="1:13">
      <c r="A356" s="950" t="s">
        <v>256</v>
      </c>
      <c r="B356" s="948" t="s">
        <v>218</v>
      </c>
      <c r="C356" s="948" t="s">
        <v>399</v>
      </c>
      <c r="D356" s="948" t="s">
        <v>81</v>
      </c>
      <c r="E356" s="1477"/>
      <c r="F356" s="1477"/>
      <c r="G356" s="1477"/>
      <c r="H356" s="1477"/>
      <c r="I356" s="1477"/>
      <c r="J356" s="1477"/>
      <c r="K356" s="1475"/>
      <c r="L356" s="1477"/>
      <c r="M356" s="1475"/>
    </row>
    <row r="357" spans="1:13">
      <c r="D357" s="951" t="s">
        <v>1135</v>
      </c>
      <c r="E357" s="945">
        <v>4</v>
      </c>
      <c r="G357" s="945">
        <v>0</v>
      </c>
      <c r="H357" s="945">
        <v>0</v>
      </c>
      <c r="I357" s="945">
        <v>0</v>
      </c>
      <c r="J357" s="945">
        <v>4</v>
      </c>
      <c r="L357" s="952">
        <v>2780000</v>
      </c>
    </row>
    <row r="360" spans="1:13" ht="20.25">
      <c r="A360" s="1479" t="s">
        <v>1133</v>
      </c>
      <c r="B360" s="1480"/>
      <c r="C360" s="1480"/>
      <c r="D360" s="1480"/>
      <c r="E360" s="1480"/>
      <c r="F360" s="1480"/>
      <c r="G360" s="1480"/>
      <c r="H360" s="1480"/>
      <c r="I360" s="1480"/>
      <c r="J360" s="1480"/>
      <c r="K360" s="1480"/>
      <c r="L360" s="1480"/>
      <c r="M360" s="1480"/>
    </row>
    <row r="362" spans="1:13">
      <c r="A362" s="945" t="s">
        <v>92</v>
      </c>
    </row>
    <row r="363" spans="1:13">
      <c r="A363" s="946" t="s">
        <v>189</v>
      </c>
      <c r="B363" s="946" t="s">
        <v>53</v>
      </c>
      <c r="C363" s="946" t="s">
        <v>190</v>
      </c>
      <c r="D363" s="946" t="s">
        <v>191</v>
      </c>
      <c r="E363" s="1481" t="s">
        <v>192</v>
      </c>
      <c r="F363" s="1482"/>
      <c r="G363" s="1482"/>
      <c r="H363" s="1482"/>
      <c r="I363" s="1483"/>
      <c r="J363" s="1484" t="s">
        <v>193</v>
      </c>
      <c r="K363" s="1484" t="s">
        <v>194</v>
      </c>
      <c r="L363" s="1484" t="s">
        <v>195</v>
      </c>
      <c r="M363" s="1484" t="s">
        <v>196</v>
      </c>
    </row>
    <row r="364" spans="1:13">
      <c r="A364" s="946" t="s">
        <v>197</v>
      </c>
      <c r="B364" s="946" t="s">
        <v>198</v>
      </c>
      <c r="C364" s="946" t="s">
        <v>199</v>
      </c>
      <c r="D364" s="946" t="s">
        <v>200</v>
      </c>
      <c r="E364" s="946" t="s">
        <v>201</v>
      </c>
      <c r="F364" s="946" t="s">
        <v>202</v>
      </c>
      <c r="G364" s="946" t="s">
        <v>203</v>
      </c>
      <c r="H364" s="946" t="s">
        <v>204</v>
      </c>
      <c r="I364" s="946" t="s">
        <v>205</v>
      </c>
      <c r="J364" s="1475"/>
      <c r="K364" s="1475"/>
      <c r="L364" s="1475"/>
      <c r="M364" s="1475"/>
    </row>
    <row r="365" spans="1:13" ht="33">
      <c r="A365" s="947">
        <v>41627</v>
      </c>
      <c r="B365" s="948" t="s">
        <v>211</v>
      </c>
      <c r="C365" s="949" t="s">
        <v>93</v>
      </c>
      <c r="D365" s="949" t="s">
        <v>94</v>
      </c>
      <c r="E365" s="1478">
        <v>1</v>
      </c>
      <c r="F365" s="1476">
        <v>400000</v>
      </c>
      <c r="G365" s="1478">
        <v>0</v>
      </c>
      <c r="H365" s="1478">
        <v>0</v>
      </c>
      <c r="I365" s="1478">
        <v>0</v>
      </c>
      <c r="J365" s="1478">
        <v>1</v>
      </c>
      <c r="K365" s="1474" t="s">
        <v>66</v>
      </c>
      <c r="L365" s="1476">
        <v>400000</v>
      </c>
      <c r="M365" s="1474" t="s">
        <v>400</v>
      </c>
    </row>
    <row r="366" spans="1:13">
      <c r="A366" s="950" t="s">
        <v>248</v>
      </c>
      <c r="B366" s="948" t="s">
        <v>218</v>
      </c>
      <c r="C366" s="948" t="s">
        <v>91</v>
      </c>
      <c r="D366" s="948" t="s">
        <v>80</v>
      </c>
      <c r="E366" s="1477"/>
      <c r="F366" s="1477"/>
      <c r="G366" s="1477"/>
      <c r="H366" s="1477"/>
      <c r="I366" s="1477"/>
      <c r="J366" s="1477"/>
      <c r="K366" s="1475"/>
      <c r="L366" s="1477"/>
      <c r="M366" s="1475"/>
    </row>
    <row r="367" spans="1:13" ht="33">
      <c r="A367" s="947">
        <v>41627</v>
      </c>
      <c r="B367" s="948" t="s">
        <v>211</v>
      </c>
      <c r="C367" s="949" t="s">
        <v>95</v>
      </c>
      <c r="D367" s="949" t="s">
        <v>96</v>
      </c>
      <c r="E367" s="1478">
        <v>1</v>
      </c>
      <c r="F367" s="1476">
        <v>150000</v>
      </c>
      <c r="G367" s="1478">
        <v>0</v>
      </c>
      <c r="H367" s="1478">
        <v>0</v>
      </c>
      <c r="I367" s="1478">
        <v>0</v>
      </c>
      <c r="J367" s="1478">
        <v>1</v>
      </c>
      <c r="K367" s="1474" t="s">
        <v>66</v>
      </c>
      <c r="L367" s="1476">
        <v>150000</v>
      </c>
      <c r="M367" s="1474" t="s">
        <v>400</v>
      </c>
    </row>
    <row r="368" spans="1:13">
      <c r="A368" s="950" t="s">
        <v>234</v>
      </c>
      <c r="B368" s="948" t="s">
        <v>218</v>
      </c>
      <c r="C368" s="948" t="s">
        <v>91</v>
      </c>
      <c r="D368" s="948" t="s">
        <v>80</v>
      </c>
      <c r="E368" s="1477"/>
      <c r="F368" s="1477"/>
      <c r="G368" s="1477"/>
      <c r="H368" s="1477"/>
      <c r="I368" s="1477"/>
      <c r="J368" s="1477"/>
      <c r="K368" s="1475"/>
      <c r="L368" s="1477"/>
      <c r="M368" s="1475"/>
    </row>
    <row r="369" spans="1:13">
      <c r="D369" s="951" t="s">
        <v>1135</v>
      </c>
      <c r="E369" s="945">
        <v>2</v>
      </c>
      <c r="G369" s="945">
        <v>0</v>
      </c>
      <c r="H369" s="945">
        <v>0</v>
      </c>
      <c r="I369" s="945">
        <v>0</v>
      </c>
      <c r="J369" s="945">
        <v>2</v>
      </c>
      <c r="L369" s="952">
        <v>550000</v>
      </c>
    </row>
    <row r="372" spans="1:13" ht="20.25">
      <c r="A372" s="1479" t="s">
        <v>1133</v>
      </c>
      <c r="B372" s="1480"/>
      <c r="C372" s="1480"/>
      <c r="D372" s="1480"/>
      <c r="E372" s="1480"/>
      <c r="F372" s="1480"/>
      <c r="G372" s="1480"/>
      <c r="H372" s="1480"/>
      <c r="I372" s="1480"/>
      <c r="J372" s="1480"/>
      <c r="K372" s="1480"/>
      <c r="L372" s="1480"/>
      <c r="M372" s="1480"/>
    </row>
    <row r="374" spans="1:13">
      <c r="A374" s="945" t="s">
        <v>953</v>
      </c>
    </row>
    <row r="375" spans="1:13">
      <c r="A375" s="946" t="s">
        <v>189</v>
      </c>
      <c r="B375" s="946" t="s">
        <v>53</v>
      </c>
      <c r="C375" s="946" t="s">
        <v>190</v>
      </c>
      <c r="D375" s="946" t="s">
        <v>191</v>
      </c>
      <c r="E375" s="1481" t="s">
        <v>192</v>
      </c>
      <c r="F375" s="1482"/>
      <c r="G375" s="1482"/>
      <c r="H375" s="1482"/>
      <c r="I375" s="1483"/>
      <c r="J375" s="1484" t="s">
        <v>193</v>
      </c>
      <c r="K375" s="1484" t="s">
        <v>194</v>
      </c>
      <c r="L375" s="1484" t="s">
        <v>195</v>
      </c>
      <c r="M375" s="1484" t="s">
        <v>196</v>
      </c>
    </row>
    <row r="376" spans="1:13">
      <c r="A376" s="946" t="s">
        <v>197</v>
      </c>
      <c r="B376" s="946" t="s">
        <v>198</v>
      </c>
      <c r="C376" s="946" t="s">
        <v>199</v>
      </c>
      <c r="D376" s="946" t="s">
        <v>200</v>
      </c>
      <c r="E376" s="946" t="s">
        <v>201</v>
      </c>
      <c r="F376" s="946" t="s">
        <v>202</v>
      </c>
      <c r="G376" s="946" t="s">
        <v>203</v>
      </c>
      <c r="H376" s="946" t="s">
        <v>204</v>
      </c>
      <c r="I376" s="946" t="s">
        <v>205</v>
      </c>
      <c r="J376" s="1475"/>
      <c r="K376" s="1475"/>
      <c r="L376" s="1475"/>
      <c r="M376" s="1475"/>
    </row>
    <row r="377" spans="1:13">
      <c r="A377" s="947">
        <v>40710</v>
      </c>
      <c r="B377" s="948" t="s">
        <v>211</v>
      </c>
      <c r="C377" s="949"/>
      <c r="D377" s="949" t="s">
        <v>954</v>
      </c>
      <c r="E377" s="1478">
        <v>1</v>
      </c>
      <c r="F377" s="1476">
        <v>905000</v>
      </c>
      <c r="G377" s="1478">
        <v>0</v>
      </c>
      <c r="H377" s="1478">
        <v>0</v>
      </c>
      <c r="I377" s="1478">
        <v>0</v>
      </c>
      <c r="J377" s="1478">
        <v>1</v>
      </c>
      <c r="K377" s="1474" t="s">
        <v>64</v>
      </c>
      <c r="L377" s="1476">
        <v>905000</v>
      </c>
      <c r="M377" s="1474" t="s">
        <v>298</v>
      </c>
    </row>
    <row r="378" spans="1:13">
      <c r="A378" s="950" t="s">
        <v>256</v>
      </c>
      <c r="B378" s="948" t="s">
        <v>218</v>
      </c>
      <c r="C378" s="948" t="s">
        <v>955</v>
      </c>
      <c r="D378" s="948" t="s">
        <v>81</v>
      </c>
      <c r="E378" s="1477"/>
      <c r="F378" s="1477"/>
      <c r="G378" s="1477"/>
      <c r="H378" s="1477"/>
      <c r="I378" s="1477"/>
      <c r="J378" s="1477"/>
      <c r="K378" s="1475"/>
      <c r="L378" s="1477"/>
      <c r="M378" s="1475"/>
    </row>
    <row r="379" spans="1:13">
      <c r="D379" s="951" t="s">
        <v>1135</v>
      </c>
      <c r="E379" s="945">
        <v>1</v>
      </c>
      <c r="G379" s="945">
        <v>0</v>
      </c>
      <c r="H379" s="945">
        <v>0</v>
      </c>
      <c r="I379" s="945">
        <v>0</v>
      </c>
      <c r="J379" s="945">
        <v>1</v>
      </c>
      <c r="L379" s="952">
        <v>905000</v>
      </c>
    </row>
    <row r="382" spans="1:13" ht="20.25">
      <c r="A382" s="1479" t="s">
        <v>1133</v>
      </c>
      <c r="B382" s="1480"/>
      <c r="C382" s="1480"/>
      <c r="D382" s="1480"/>
      <c r="E382" s="1480"/>
      <c r="F382" s="1480"/>
      <c r="G382" s="1480"/>
      <c r="H382" s="1480"/>
      <c r="I382" s="1480"/>
      <c r="J382" s="1480"/>
      <c r="K382" s="1480"/>
      <c r="L382" s="1480"/>
      <c r="M382" s="1480"/>
    </row>
    <row r="384" spans="1:13">
      <c r="A384" s="945" t="s">
        <v>957</v>
      </c>
    </row>
    <row r="385" spans="1:13">
      <c r="A385" s="946" t="s">
        <v>189</v>
      </c>
      <c r="B385" s="946" t="s">
        <v>53</v>
      </c>
      <c r="C385" s="946" t="s">
        <v>190</v>
      </c>
      <c r="D385" s="946" t="s">
        <v>191</v>
      </c>
      <c r="E385" s="1481" t="s">
        <v>192</v>
      </c>
      <c r="F385" s="1482"/>
      <c r="G385" s="1482"/>
      <c r="H385" s="1482"/>
      <c r="I385" s="1483"/>
      <c r="J385" s="1484" t="s">
        <v>193</v>
      </c>
      <c r="K385" s="1484" t="s">
        <v>194</v>
      </c>
      <c r="L385" s="1484" t="s">
        <v>195</v>
      </c>
      <c r="M385" s="1484" t="s">
        <v>196</v>
      </c>
    </row>
    <row r="386" spans="1:13">
      <c r="A386" s="946" t="s">
        <v>197</v>
      </c>
      <c r="B386" s="946" t="s">
        <v>198</v>
      </c>
      <c r="C386" s="946" t="s">
        <v>199</v>
      </c>
      <c r="D386" s="946" t="s">
        <v>200</v>
      </c>
      <c r="E386" s="946" t="s">
        <v>201</v>
      </c>
      <c r="F386" s="946" t="s">
        <v>202</v>
      </c>
      <c r="G386" s="946" t="s">
        <v>203</v>
      </c>
      <c r="H386" s="946" t="s">
        <v>204</v>
      </c>
      <c r="I386" s="946" t="s">
        <v>205</v>
      </c>
      <c r="J386" s="1475"/>
      <c r="K386" s="1475"/>
      <c r="L386" s="1475"/>
      <c r="M386" s="1475"/>
    </row>
    <row r="387" spans="1:13">
      <c r="A387" s="947">
        <v>39478</v>
      </c>
      <c r="B387" s="948" t="s">
        <v>211</v>
      </c>
      <c r="C387" s="949"/>
      <c r="D387" s="949"/>
      <c r="E387" s="1478">
        <v>3</v>
      </c>
      <c r="F387" s="1476">
        <v>220000</v>
      </c>
      <c r="G387" s="1478">
        <v>0</v>
      </c>
      <c r="H387" s="1478">
        <v>2</v>
      </c>
      <c r="I387" s="1478">
        <v>0</v>
      </c>
      <c r="J387" s="1478">
        <v>1</v>
      </c>
      <c r="K387" s="1474" t="s">
        <v>66</v>
      </c>
      <c r="L387" s="1476">
        <v>660000</v>
      </c>
      <c r="M387" s="1474" t="s">
        <v>292</v>
      </c>
    </row>
    <row r="388" spans="1:13">
      <c r="A388" s="950" t="s">
        <v>287</v>
      </c>
      <c r="B388" s="948" t="s">
        <v>218</v>
      </c>
      <c r="C388" s="948" t="s">
        <v>958</v>
      </c>
      <c r="D388" s="948" t="s">
        <v>81</v>
      </c>
      <c r="E388" s="1477"/>
      <c r="F388" s="1477"/>
      <c r="G388" s="1477"/>
      <c r="H388" s="1477"/>
      <c r="I388" s="1477"/>
      <c r="J388" s="1477"/>
      <c r="K388" s="1475"/>
      <c r="L388" s="1477"/>
      <c r="M388" s="1475"/>
    </row>
    <row r="389" spans="1:13">
      <c r="A389" s="947">
        <v>39884</v>
      </c>
      <c r="B389" s="948" t="s">
        <v>211</v>
      </c>
      <c r="C389" s="949" t="s">
        <v>896</v>
      </c>
      <c r="D389" s="949"/>
      <c r="E389" s="1478">
        <v>3</v>
      </c>
      <c r="F389" s="1476">
        <v>255000</v>
      </c>
      <c r="G389" s="1478">
        <v>0</v>
      </c>
      <c r="H389" s="1478">
        <v>1</v>
      </c>
      <c r="I389" s="1478">
        <v>0</v>
      </c>
      <c r="J389" s="1478">
        <v>2</v>
      </c>
      <c r="K389" s="1474" t="s">
        <v>66</v>
      </c>
      <c r="L389" s="1476">
        <v>765000</v>
      </c>
      <c r="M389" s="1474" t="s">
        <v>1139</v>
      </c>
    </row>
    <row r="390" spans="1:13">
      <c r="A390" s="950" t="s">
        <v>223</v>
      </c>
      <c r="B390" s="948" t="s">
        <v>218</v>
      </c>
      <c r="C390" s="948" t="s">
        <v>959</v>
      </c>
      <c r="D390" s="948" t="s">
        <v>81</v>
      </c>
      <c r="E390" s="1477"/>
      <c r="F390" s="1477"/>
      <c r="G390" s="1477"/>
      <c r="H390" s="1477"/>
      <c r="I390" s="1477"/>
      <c r="J390" s="1477"/>
      <c r="K390" s="1475"/>
      <c r="L390" s="1477"/>
      <c r="M390" s="1475"/>
    </row>
    <row r="391" spans="1:13">
      <c r="A391" s="947">
        <v>40406</v>
      </c>
      <c r="B391" s="948" t="s">
        <v>211</v>
      </c>
      <c r="C391" s="949" t="s">
        <v>960</v>
      </c>
      <c r="D391" s="949" t="s">
        <v>961</v>
      </c>
      <c r="E391" s="1478">
        <v>3</v>
      </c>
      <c r="F391" s="1476">
        <v>406000</v>
      </c>
      <c r="G391" s="1478">
        <v>0</v>
      </c>
      <c r="H391" s="1478">
        <v>0</v>
      </c>
      <c r="I391" s="1478">
        <v>0</v>
      </c>
      <c r="J391" s="1478">
        <v>3</v>
      </c>
      <c r="K391" s="1474" t="s">
        <v>64</v>
      </c>
      <c r="L391" s="1476">
        <v>1218000</v>
      </c>
      <c r="M391" s="1474" t="s">
        <v>1140</v>
      </c>
    </row>
    <row r="392" spans="1:13">
      <c r="A392" s="950" t="s">
        <v>268</v>
      </c>
      <c r="B392" s="948" t="s">
        <v>218</v>
      </c>
      <c r="C392" s="948" t="s">
        <v>962</v>
      </c>
      <c r="D392" s="948" t="s">
        <v>81</v>
      </c>
      <c r="E392" s="1477"/>
      <c r="F392" s="1477"/>
      <c r="G392" s="1477"/>
      <c r="H392" s="1477"/>
      <c r="I392" s="1477"/>
      <c r="J392" s="1477"/>
      <c r="K392" s="1475"/>
      <c r="L392" s="1477"/>
      <c r="M392" s="1475"/>
    </row>
    <row r="393" spans="1:13" ht="33">
      <c r="A393" s="947">
        <v>41340</v>
      </c>
      <c r="B393" s="948" t="s">
        <v>211</v>
      </c>
      <c r="C393" s="949" t="s">
        <v>963</v>
      </c>
      <c r="D393" s="949" t="s">
        <v>964</v>
      </c>
      <c r="E393" s="1478">
        <v>1</v>
      </c>
      <c r="F393" s="1476">
        <v>280000</v>
      </c>
      <c r="G393" s="1478">
        <v>0</v>
      </c>
      <c r="H393" s="1478">
        <v>0</v>
      </c>
      <c r="I393" s="1478">
        <v>0</v>
      </c>
      <c r="J393" s="1478">
        <v>1</v>
      </c>
      <c r="K393" s="1474" t="s">
        <v>64</v>
      </c>
      <c r="L393" s="1476">
        <v>280000</v>
      </c>
      <c r="M393" s="1474" t="s">
        <v>965</v>
      </c>
    </row>
    <row r="394" spans="1:13">
      <c r="A394" s="950" t="s">
        <v>272</v>
      </c>
      <c r="B394" s="948" t="s">
        <v>218</v>
      </c>
      <c r="C394" s="948" t="s">
        <v>966</v>
      </c>
      <c r="D394" s="948" t="s">
        <v>81</v>
      </c>
      <c r="E394" s="1477"/>
      <c r="F394" s="1477"/>
      <c r="G394" s="1477"/>
      <c r="H394" s="1477"/>
      <c r="I394" s="1477"/>
      <c r="J394" s="1477"/>
      <c r="K394" s="1475"/>
      <c r="L394" s="1477"/>
      <c r="M394" s="1475"/>
    </row>
    <row r="395" spans="1:13">
      <c r="A395" s="947">
        <v>41614</v>
      </c>
      <c r="B395" s="948" t="s">
        <v>211</v>
      </c>
      <c r="C395" s="949" t="s">
        <v>967</v>
      </c>
      <c r="D395" s="949"/>
      <c r="E395" s="1478">
        <v>1</v>
      </c>
      <c r="F395" s="1476">
        <v>280000</v>
      </c>
      <c r="G395" s="1478">
        <v>0</v>
      </c>
      <c r="H395" s="1478">
        <v>0</v>
      </c>
      <c r="I395" s="1478">
        <v>0</v>
      </c>
      <c r="J395" s="1478">
        <v>1</v>
      </c>
      <c r="K395" s="1474" t="s">
        <v>66</v>
      </c>
      <c r="L395" s="1476">
        <v>280000</v>
      </c>
      <c r="M395" s="1474" t="s">
        <v>267</v>
      </c>
    </row>
    <row r="396" spans="1:13">
      <c r="A396" s="950" t="s">
        <v>299</v>
      </c>
      <c r="B396" s="948" t="s">
        <v>218</v>
      </c>
      <c r="C396" s="948" t="s">
        <v>968</v>
      </c>
      <c r="D396" s="948" t="s">
        <v>81</v>
      </c>
      <c r="E396" s="1477"/>
      <c r="F396" s="1477"/>
      <c r="G396" s="1477"/>
      <c r="H396" s="1477"/>
      <c r="I396" s="1477"/>
      <c r="J396" s="1477"/>
      <c r="K396" s="1475"/>
      <c r="L396" s="1477"/>
      <c r="M396" s="1475"/>
    </row>
    <row r="397" spans="1:13">
      <c r="A397" s="947">
        <v>42713</v>
      </c>
      <c r="B397" s="948" t="s">
        <v>211</v>
      </c>
      <c r="C397" s="949"/>
      <c r="D397" s="949"/>
      <c r="E397" s="1478">
        <v>1</v>
      </c>
      <c r="F397" s="1476">
        <v>256500</v>
      </c>
      <c r="G397" s="1478">
        <v>0</v>
      </c>
      <c r="H397" s="1478">
        <v>0</v>
      </c>
      <c r="I397" s="1478">
        <v>0</v>
      </c>
      <c r="J397" s="1478">
        <v>1</v>
      </c>
      <c r="K397" s="1474" t="s">
        <v>64</v>
      </c>
      <c r="L397" s="1476">
        <v>256500</v>
      </c>
      <c r="M397" s="1474" t="s">
        <v>1141</v>
      </c>
    </row>
    <row r="398" spans="1:13">
      <c r="A398" s="950" t="s">
        <v>510</v>
      </c>
      <c r="B398" s="948" t="s">
        <v>969</v>
      </c>
      <c r="C398" s="948" t="s">
        <v>970</v>
      </c>
      <c r="D398" s="948" t="s">
        <v>81</v>
      </c>
      <c r="E398" s="1477"/>
      <c r="F398" s="1477"/>
      <c r="G398" s="1477"/>
      <c r="H398" s="1477"/>
      <c r="I398" s="1477"/>
      <c r="J398" s="1477"/>
      <c r="K398" s="1475"/>
      <c r="L398" s="1477"/>
      <c r="M398" s="1475"/>
    </row>
    <row r="399" spans="1:13">
      <c r="A399" s="947">
        <v>43040</v>
      </c>
      <c r="B399" s="948" t="s">
        <v>211</v>
      </c>
      <c r="C399" s="949" t="s">
        <v>971</v>
      </c>
      <c r="D399" s="949" t="s">
        <v>972</v>
      </c>
      <c r="E399" s="1478">
        <v>2</v>
      </c>
      <c r="F399" s="1476">
        <v>300000</v>
      </c>
      <c r="G399" s="1478">
        <v>0</v>
      </c>
      <c r="H399" s="1478">
        <v>0</v>
      </c>
      <c r="I399" s="1478">
        <v>0</v>
      </c>
      <c r="J399" s="1478">
        <v>2</v>
      </c>
      <c r="K399" s="1474" t="s">
        <v>64</v>
      </c>
      <c r="L399" s="1476">
        <v>600000</v>
      </c>
      <c r="M399" s="1474" t="s">
        <v>1141</v>
      </c>
    </row>
    <row r="400" spans="1:13">
      <c r="A400" s="950" t="s">
        <v>513</v>
      </c>
      <c r="B400" s="948" t="s">
        <v>210</v>
      </c>
      <c r="C400" s="948" t="s">
        <v>970</v>
      </c>
      <c r="D400" s="948" t="s">
        <v>81</v>
      </c>
      <c r="E400" s="1477"/>
      <c r="F400" s="1477"/>
      <c r="G400" s="1477"/>
      <c r="H400" s="1477"/>
      <c r="I400" s="1477"/>
      <c r="J400" s="1477"/>
      <c r="K400" s="1475"/>
      <c r="L400" s="1477"/>
      <c r="M400" s="1475"/>
    </row>
    <row r="401" spans="1:13" ht="33">
      <c r="A401" s="947">
        <v>43489</v>
      </c>
      <c r="B401" s="948" t="s">
        <v>211</v>
      </c>
      <c r="C401" s="949"/>
      <c r="D401" s="949" t="s">
        <v>973</v>
      </c>
      <c r="E401" s="1478">
        <v>1</v>
      </c>
      <c r="F401" s="1476">
        <v>277200</v>
      </c>
      <c r="G401" s="1478">
        <v>0</v>
      </c>
      <c r="H401" s="1478">
        <v>0</v>
      </c>
      <c r="I401" s="1478">
        <v>0</v>
      </c>
      <c r="J401" s="1478">
        <v>1</v>
      </c>
      <c r="K401" s="1474" t="s">
        <v>64</v>
      </c>
      <c r="L401" s="1476">
        <v>277200</v>
      </c>
      <c r="M401" s="1474" t="s">
        <v>974</v>
      </c>
    </row>
    <row r="402" spans="1:13">
      <c r="A402" s="950" t="s">
        <v>515</v>
      </c>
      <c r="B402" s="948" t="s">
        <v>218</v>
      </c>
      <c r="C402" s="948" t="s">
        <v>975</v>
      </c>
      <c r="D402" s="948" t="s">
        <v>81</v>
      </c>
      <c r="E402" s="1477"/>
      <c r="F402" s="1477"/>
      <c r="G402" s="1477"/>
      <c r="H402" s="1477"/>
      <c r="I402" s="1477"/>
      <c r="J402" s="1477"/>
      <c r="K402" s="1475"/>
      <c r="L402" s="1477"/>
      <c r="M402" s="1475"/>
    </row>
    <row r="403" spans="1:13">
      <c r="D403" s="951" t="s">
        <v>1135</v>
      </c>
      <c r="E403" s="945">
        <v>15</v>
      </c>
      <c r="G403" s="945">
        <v>0</v>
      </c>
      <c r="H403" s="945">
        <v>3</v>
      </c>
      <c r="I403" s="945">
        <v>0</v>
      </c>
      <c r="J403" s="945">
        <v>12</v>
      </c>
      <c r="L403" s="952">
        <v>4336700</v>
      </c>
    </row>
    <row r="406" spans="1:13" ht="20.25">
      <c r="A406" s="1479" t="s">
        <v>1133</v>
      </c>
      <c r="B406" s="1480"/>
      <c r="C406" s="1480"/>
      <c r="D406" s="1480"/>
      <c r="E406" s="1480"/>
      <c r="F406" s="1480"/>
      <c r="G406" s="1480"/>
      <c r="H406" s="1480"/>
      <c r="I406" s="1480"/>
      <c r="J406" s="1480"/>
      <c r="K406" s="1480"/>
      <c r="L406" s="1480"/>
      <c r="M406" s="1480"/>
    </row>
    <row r="408" spans="1:13">
      <c r="A408" s="945" t="s">
        <v>976</v>
      </c>
    </row>
    <row r="409" spans="1:13">
      <c r="A409" s="946" t="s">
        <v>189</v>
      </c>
      <c r="B409" s="946" t="s">
        <v>53</v>
      </c>
      <c r="C409" s="946" t="s">
        <v>190</v>
      </c>
      <c r="D409" s="946" t="s">
        <v>191</v>
      </c>
      <c r="E409" s="1481" t="s">
        <v>192</v>
      </c>
      <c r="F409" s="1482"/>
      <c r="G409" s="1482"/>
      <c r="H409" s="1482"/>
      <c r="I409" s="1483"/>
      <c r="J409" s="1484" t="s">
        <v>193</v>
      </c>
      <c r="K409" s="1484" t="s">
        <v>194</v>
      </c>
      <c r="L409" s="1484" t="s">
        <v>195</v>
      </c>
      <c r="M409" s="1484" t="s">
        <v>196</v>
      </c>
    </row>
    <row r="410" spans="1:13">
      <c r="A410" s="946" t="s">
        <v>197</v>
      </c>
      <c r="B410" s="946" t="s">
        <v>198</v>
      </c>
      <c r="C410" s="946" t="s">
        <v>199</v>
      </c>
      <c r="D410" s="946" t="s">
        <v>200</v>
      </c>
      <c r="E410" s="946" t="s">
        <v>201</v>
      </c>
      <c r="F410" s="946" t="s">
        <v>202</v>
      </c>
      <c r="G410" s="946" t="s">
        <v>203</v>
      </c>
      <c r="H410" s="946" t="s">
        <v>204</v>
      </c>
      <c r="I410" s="946" t="s">
        <v>205</v>
      </c>
      <c r="J410" s="1475"/>
      <c r="K410" s="1475"/>
      <c r="L410" s="1475"/>
      <c r="M410" s="1475"/>
    </row>
    <row r="411" spans="1:13" ht="33">
      <c r="A411" s="947">
        <v>40462</v>
      </c>
      <c r="B411" s="948" t="s">
        <v>211</v>
      </c>
      <c r="C411" s="949" t="s">
        <v>977</v>
      </c>
      <c r="D411" s="949" t="s">
        <v>978</v>
      </c>
      <c r="E411" s="1478">
        <v>1</v>
      </c>
      <c r="F411" s="1476">
        <v>3200000</v>
      </c>
      <c r="G411" s="1478">
        <v>0</v>
      </c>
      <c r="H411" s="1478">
        <v>0</v>
      </c>
      <c r="I411" s="1478">
        <v>0</v>
      </c>
      <c r="J411" s="1478">
        <v>1</v>
      </c>
      <c r="K411" s="1474" t="s">
        <v>64</v>
      </c>
      <c r="L411" s="1476">
        <v>3200000</v>
      </c>
      <c r="M411" s="1474" t="s">
        <v>979</v>
      </c>
    </row>
    <row r="412" spans="1:13">
      <c r="A412" s="950" t="s">
        <v>275</v>
      </c>
      <c r="B412" s="948" t="s">
        <v>218</v>
      </c>
      <c r="C412" s="948" t="s">
        <v>980</v>
      </c>
      <c r="D412" s="948" t="s">
        <v>827</v>
      </c>
      <c r="E412" s="1477"/>
      <c r="F412" s="1477"/>
      <c r="G412" s="1477"/>
      <c r="H412" s="1477"/>
      <c r="I412" s="1477"/>
      <c r="J412" s="1477"/>
      <c r="K412" s="1475"/>
      <c r="L412" s="1477"/>
      <c r="M412" s="1475"/>
    </row>
    <row r="413" spans="1:13">
      <c r="D413" s="951" t="s">
        <v>1135</v>
      </c>
      <c r="E413" s="945">
        <v>1</v>
      </c>
      <c r="G413" s="945">
        <v>0</v>
      </c>
      <c r="H413" s="945">
        <v>0</v>
      </c>
      <c r="I413" s="945">
        <v>0</v>
      </c>
      <c r="J413" s="945">
        <v>1</v>
      </c>
      <c r="L413" s="952">
        <v>3200000</v>
      </c>
    </row>
    <row r="416" spans="1:13" ht="20.25">
      <c r="A416" s="1479" t="s">
        <v>1133</v>
      </c>
      <c r="B416" s="1480"/>
      <c r="C416" s="1480"/>
      <c r="D416" s="1480"/>
      <c r="E416" s="1480"/>
      <c r="F416" s="1480"/>
      <c r="G416" s="1480"/>
      <c r="H416" s="1480"/>
      <c r="I416" s="1480"/>
      <c r="J416" s="1480"/>
      <c r="K416" s="1480"/>
      <c r="L416" s="1480"/>
      <c r="M416" s="1480"/>
    </row>
    <row r="418" spans="1:13">
      <c r="A418" s="945" t="s">
        <v>981</v>
      </c>
    </row>
    <row r="419" spans="1:13">
      <c r="A419" s="946" t="s">
        <v>189</v>
      </c>
      <c r="B419" s="946" t="s">
        <v>53</v>
      </c>
      <c r="C419" s="946" t="s">
        <v>190</v>
      </c>
      <c r="D419" s="946" t="s">
        <v>191</v>
      </c>
      <c r="E419" s="1481" t="s">
        <v>192</v>
      </c>
      <c r="F419" s="1482"/>
      <c r="G419" s="1482"/>
      <c r="H419" s="1482"/>
      <c r="I419" s="1483"/>
      <c r="J419" s="1484" t="s">
        <v>193</v>
      </c>
      <c r="K419" s="1484" t="s">
        <v>194</v>
      </c>
      <c r="L419" s="1484" t="s">
        <v>195</v>
      </c>
      <c r="M419" s="1484" t="s">
        <v>196</v>
      </c>
    </row>
    <row r="420" spans="1:13">
      <c r="A420" s="946" t="s">
        <v>197</v>
      </c>
      <c r="B420" s="946" t="s">
        <v>198</v>
      </c>
      <c r="C420" s="946" t="s">
        <v>199</v>
      </c>
      <c r="D420" s="946" t="s">
        <v>200</v>
      </c>
      <c r="E420" s="946" t="s">
        <v>201</v>
      </c>
      <c r="F420" s="946" t="s">
        <v>202</v>
      </c>
      <c r="G420" s="946" t="s">
        <v>203</v>
      </c>
      <c r="H420" s="946" t="s">
        <v>204</v>
      </c>
      <c r="I420" s="946" t="s">
        <v>205</v>
      </c>
      <c r="J420" s="1475"/>
      <c r="K420" s="1475"/>
      <c r="L420" s="1475"/>
      <c r="M420" s="1475"/>
    </row>
    <row r="421" spans="1:13" ht="33">
      <c r="A421" s="947">
        <v>40164</v>
      </c>
      <c r="B421" s="948" t="s">
        <v>211</v>
      </c>
      <c r="C421" s="949" t="s">
        <v>982</v>
      </c>
      <c r="D421" s="949" t="s">
        <v>983</v>
      </c>
      <c r="E421" s="1478">
        <v>1</v>
      </c>
      <c r="F421" s="1476">
        <v>450000</v>
      </c>
      <c r="G421" s="1478">
        <v>0</v>
      </c>
      <c r="H421" s="1478">
        <v>0</v>
      </c>
      <c r="I421" s="1478">
        <v>0</v>
      </c>
      <c r="J421" s="1478">
        <v>1</v>
      </c>
      <c r="K421" s="1474" t="s">
        <v>64</v>
      </c>
      <c r="L421" s="1476">
        <v>450000</v>
      </c>
      <c r="M421" s="1474" t="s">
        <v>984</v>
      </c>
    </row>
    <row r="422" spans="1:13">
      <c r="A422" s="950" t="s">
        <v>243</v>
      </c>
      <c r="B422" s="948" t="s">
        <v>218</v>
      </c>
      <c r="C422" s="948" t="s">
        <v>985</v>
      </c>
      <c r="D422" s="948" t="s">
        <v>80</v>
      </c>
      <c r="E422" s="1477"/>
      <c r="F422" s="1477"/>
      <c r="G422" s="1477"/>
      <c r="H422" s="1477"/>
      <c r="I422" s="1477"/>
      <c r="J422" s="1477"/>
      <c r="K422" s="1475"/>
      <c r="L422" s="1477"/>
      <c r="M422" s="1475"/>
    </row>
    <row r="423" spans="1:13" ht="33">
      <c r="A423" s="947">
        <v>40170</v>
      </c>
      <c r="B423" s="948" t="s">
        <v>211</v>
      </c>
      <c r="C423" s="949" t="s">
        <v>986</v>
      </c>
      <c r="D423" s="949" t="s">
        <v>987</v>
      </c>
      <c r="E423" s="1478">
        <v>1</v>
      </c>
      <c r="F423" s="1476">
        <v>330000</v>
      </c>
      <c r="G423" s="1478">
        <v>0</v>
      </c>
      <c r="H423" s="1478">
        <v>0</v>
      </c>
      <c r="I423" s="1478">
        <v>0</v>
      </c>
      <c r="J423" s="1478">
        <v>1</v>
      </c>
      <c r="K423" s="1474" t="s">
        <v>64</v>
      </c>
      <c r="L423" s="1476">
        <v>330000</v>
      </c>
      <c r="M423" s="1474" t="s">
        <v>400</v>
      </c>
    </row>
    <row r="424" spans="1:13">
      <c r="A424" s="950" t="s">
        <v>248</v>
      </c>
      <c r="B424" s="948" t="s">
        <v>218</v>
      </c>
      <c r="C424" s="948" t="s">
        <v>988</v>
      </c>
      <c r="D424" s="948" t="s">
        <v>80</v>
      </c>
      <c r="E424" s="1477"/>
      <c r="F424" s="1477"/>
      <c r="G424" s="1477"/>
      <c r="H424" s="1477"/>
      <c r="I424" s="1477"/>
      <c r="J424" s="1477"/>
      <c r="K424" s="1475"/>
      <c r="L424" s="1477"/>
      <c r="M424" s="1475"/>
    </row>
    <row r="425" spans="1:13" ht="33">
      <c r="A425" s="947">
        <v>43517</v>
      </c>
      <c r="B425" s="948" t="s">
        <v>211</v>
      </c>
      <c r="C425" s="949"/>
      <c r="D425" s="949" t="s">
        <v>989</v>
      </c>
      <c r="E425" s="1478">
        <v>1</v>
      </c>
      <c r="F425" s="1476">
        <v>280000</v>
      </c>
      <c r="G425" s="1478">
        <v>0</v>
      </c>
      <c r="H425" s="1478">
        <v>0</v>
      </c>
      <c r="I425" s="1478">
        <v>0</v>
      </c>
      <c r="J425" s="1478">
        <v>1</v>
      </c>
      <c r="K425" s="1474" t="s">
        <v>64</v>
      </c>
      <c r="L425" s="1476">
        <v>280000</v>
      </c>
      <c r="M425" s="1474" t="s">
        <v>307</v>
      </c>
    </row>
    <row r="426" spans="1:13">
      <c r="A426" s="950" t="s">
        <v>234</v>
      </c>
      <c r="B426" s="948" t="s">
        <v>218</v>
      </c>
      <c r="C426" s="948" t="s">
        <v>295</v>
      </c>
      <c r="D426" s="948" t="s">
        <v>80</v>
      </c>
      <c r="E426" s="1477"/>
      <c r="F426" s="1477"/>
      <c r="G426" s="1477"/>
      <c r="H426" s="1477"/>
      <c r="I426" s="1477"/>
      <c r="J426" s="1477"/>
      <c r="K426" s="1475"/>
      <c r="L426" s="1477"/>
      <c r="M426" s="1475"/>
    </row>
    <row r="427" spans="1:13" ht="33">
      <c r="A427" s="947">
        <v>43539</v>
      </c>
      <c r="B427" s="948" t="s">
        <v>211</v>
      </c>
      <c r="C427" s="949"/>
      <c r="D427" s="949" t="s">
        <v>990</v>
      </c>
      <c r="E427" s="1478">
        <v>1</v>
      </c>
      <c r="F427" s="1476">
        <v>999000</v>
      </c>
      <c r="G427" s="1478">
        <v>0</v>
      </c>
      <c r="H427" s="1478">
        <v>0</v>
      </c>
      <c r="I427" s="1478">
        <v>0</v>
      </c>
      <c r="J427" s="1478">
        <v>1</v>
      </c>
      <c r="K427" s="1474" t="s">
        <v>64</v>
      </c>
      <c r="L427" s="1476">
        <v>999000</v>
      </c>
      <c r="M427" s="1474" t="s">
        <v>991</v>
      </c>
    </row>
    <row r="428" spans="1:13">
      <c r="A428" s="950" t="s">
        <v>312</v>
      </c>
      <c r="B428" s="948" t="s">
        <v>218</v>
      </c>
      <c r="C428" s="948" t="s">
        <v>992</v>
      </c>
      <c r="D428" s="948" t="s">
        <v>80</v>
      </c>
      <c r="E428" s="1477"/>
      <c r="F428" s="1477"/>
      <c r="G428" s="1477"/>
      <c r="H428" s="1477"/>
      <c r="I428" s="1477"/>
      <c r="J428" s="1477"/>
      <c r="K428" s="1475"/>
      <c r="L428" s="1477"/>
      <c r="M428" s="1475"/>
    </row>
    <row r="429" spans="1:13" ht="33">
      <c r="A429" s="947">
        <v>37677</v>
      </c>
      <c r="B429" s="948" t="s">
        <v>211</v>
      </c>
      <c r="C429" s="949" t="s">
        <v>993</v>
      </c>
      <c r="D429" s="949" t="s">
        <v>994</v>
      </c>
      <c r="E429" s="1478">
        <v>1</v>
      </c>
      <c r="F429" s="1476">
        <v>350000</v>
      </c>
      <c r="G429" s="1478">
        <v>0</v>
      </c>
      <c r="H429" s="1478">
        <v>0</v>
      </c>
      <c r="I429" s="1478">
        <v>0</v>
      </c>
      <c r="J429" s="1478">
        <v>1</v>
      </c>
      <c r="K429" s="1474" t="s">
        <v>64</v>
      </c>
      <c r="L429" s="1476">
        <v>350000</v>
      </c>
      <c r="M429" s="1474" t="s">
        <v>995</v>
      </c>
    </row>
    <row r="430" spans="1:13">
      <c r="A430" s="950" t="s">
        <v>275</v>
      </c>
      <c r="B430" s="948" t="s">
        <v>218</v>
      </c>
      <c r="C430" s="948" t="s">
        <v>244</v>
      </c>
      <c r="D430" s="948" t="s">
        <v>827</v>
      </c>
      <c r="E430" s="1477"/>
      <c r="F430" s="1477"/>
      <c r="G430" s="1477"/>
      <c r="H430" s="1477"/>
      <c r="I430" s="1477"/>
      <c r="J430" s="1477"/>
      <c r="K430" s="1475"/>
      <c r="L430" s="1477"/>
      <c r="M430" s="1475"/>
    </row>
    <row r="431" spans="1:13" ht="33">
      <c r="A431" s="947">
        <v>43493</v>
      </c>
      <c r="B431" s="948" t="s">
        <v>211</v>
      </c>
      <c r="C431" s="949"/>
      <c r="D431" s="949" t="s">
        <v>996</v>
      </c>
      <c r="E431" s="1478">
        <v>1</v>
      </c>
      <c r="F431" s="1476">
        <v>190000</v>
      </c>
      <c r="G431" s="1478">
        <v>0</v>
      </c>
      <c r="H431" s="1478">
        <v>0</v>
      </c>
      <c r="I431" s="1478">
        <v>0</v>
      </c>
      <c r="J431" s="1478">
        <v>1</v>
      </c>
      <c r="K431" s="1474" t="s">
        <v>64</v>
      </c>
      <c r="L431" s="1476">
        <v>190000</v>
      </c>
      <c r="M431" s="1474" t="s">
        <v>997</v>
      </c>
    </row>
    <row r="432" spans="1:13">
      <c r="A432" s="950" t="s">
        <v>919</v>
      </c>
      <c r="B432" s="948" t="s">
        <v>218</v>
      </c>
      <c r="C432" s="948" t="s">
        <v>295</v>
      </c>
      <c r="D432" s="948" t="s">
        <v>1004</v>
      </c>
      <c r="E432" s="1477"/>
      <c r="F432" s="1477"/>
      <c r="G432" s="1477"/>
      <c r="H432" s="1477"/>
      <c r="I432" s="1477"/>
      <c r="J432" s="1477"/>
      <c r="K432" s="1475"/>
      <c r="L432" s="1477"/>
      <c r="M432" s="1475"/>
    </row>
    <row r="433" spans="1:13" ht="33">
      <c r="A433" s="947">
        <v>43493</v>
      </c>
      <c r="B433" s="948" t="s">
        <v>211</v>
      </c>
      <c r="C433" s="949"/>
      <c r="D433" s="949" t="s">
        <v>998</v>
      </c>
      <c r="E433" s="1478">
        <v>1</v>
      </c>
      <c r="F433" s="1476">
        <v>160000</v>
      </c>
      <c r="G433" s="1478">
        <v>0</v>
      </c>
      <c r="H433" s="1478">
        <v>0</v>
      </c>
      <c r="I433" s="1478">
        <v>0</v>
      </c>
      <c r="J433" s="1478">
        <v>1</v>
      </c>
      <c r="K433" s="1474" t="s">
        <v>64</v>
      </c>
      <c r="L433" s="1476">
        <v>160000</v>
      </c>
      <c r="M433" s="1474" t="s">
        <v>999</v>
      </c>
    </row>
    <row r="434" spans="1:13">
      <c r="A434" s="950" t="s">
        <v>920</v>
      </c>
      <c r="B434" s="948" t="s">
        <v>218</v>
      </c>
      <c r="C434" s="948" t="s">
        <v>295</v>
      </c>
      <c r="D434" s="948" t="s">
        <v>1004</v>
      </c>
      <c r="E434" s="1477"/>
      <c r="F434" s="1477"/>
      <c r="G434" s="1477"/>
      <c r="H434" s="1477"/>
      <c r="I434" s="1477"/>
      <c r="J434" s="1477"/>
      <c r="K434" s="1475"/>
      <c r="L434" s="1477"/>
      <c r="M434" s="1475"/>
    </row>
    <row r="435" spans="1:13" ht="33">
      <c r="A435" s="947">
        <v>43493</v>
      </c>
      <c r="B435" s="948" t="s">
        <v>211</v>
      </c>
      <c r="C435" s="949"/>
      <c r="D435" s="949" t="s">
        <v>1519</v>
      </c>
      <c r="E435" s="1478">
        <v>1</v>
      </c>
      <c r="F435" s="1476">
        <v>300000</v>
      </c>
      <c r="G435" s="1478">
        <v>0</v>
      </c>
      <c r="H435" s="1478">
        <v>0</v>
      </c>
      <c r="I435" s="1478">
        <v>0</v>
      </c>
      <c r="J435" s="1478">
        <v>1</v>
      </c>
      <c r="K435" s="1474" t="s">
        <v>64</v>
      </c>
      <c r="L435" s="1476">
        <v>300000</v>
      </c>
      <c r="M435" s="1474" t="s">
        <v>1520</v>
      </c>
    </row>
    <row r="436" spans="1:13">
      <c r="A436" s="950" t="s">
        <v>1000</v>
      </c>
      <c r="B436" s="948" t="s">
        <v>218</v>
      </c>
      <c r="C436" s="948" t="s">
        <v>295</v>
      </c>
      <c r="D436" s="948" t="s">
        <v>1004</v>
      </c>
      <c r="E436" s="1477"/>
      <c r="F436" s="1477"/>
      <c r="G436" s="1477"/>
      <c r="H436" s="1477"/>
      <c r="I436" s="1477"/>
      <c r="J436" s="1477"/>
      <c r="K436" s="1475"/>
      <c r="L436" s="1477"/>
      <c r="M436" s="1475"/>
    </row>
    <row r="437" spans="1:13" ht="33">
      <c r="A437" s="947">
        <v>43493</v>
      </c>
      <c r="B437" s="948" t="s">
        <v>211</v>
      </c>
      <c r="C437" s="949"/>
      <c r="D437" s="949" t="s">
        <v>1521</v>
      </c>
      <c r="E437" s="1478">
        <v>1</v>
      </c>
      <c r="F437" s="1476">
        <v>480000</v>
      </c>
      <c r="G437" s="1478">
        <v>0</v>
      </c>
      <c r="H437" s="1478">
        <v>0</v>
      </c>
      <c r="I437" s="1478">
        <v>0</v>
      </c>
      <c r="J437" s="1478">
        <v>1</v>
      </c>
      <c r="K437" s="1474" t="s">
        <v>64</v>
      </c>
      <c r="L437" s="1476">
        <v>480000</v>
      </c>
      <c r="M437" s="1474" t="s">
        <v>1522</v>
      </c>
    </row>
    <row r="438" spans="1:13">
      <c r="A438" s="950" t="s">
        <v>1001</v>
      </c>
      <c r="B438" s="948" t="s">
        <v>218</v>
      </c>
      <c r="C438" s="948" t="s">
        <v>295</v>
      </c>
      <c r="D438" s="948" t="s">
        <v>1004</v>
      </c>
      <c r="E438" s="1477"/>
      <c r="F438" s="1477"/>
      <c r="G438" s="1477"/>
      <c r="H438" s="1477"/>
      <c r="I438" s="1477"/>
      <c r="J438" s="1477"/>
      <c r="K438" s="1475"/>
      <c r="L438" s="1477"/>
      <c r="M438" s="1475"/>
    </row>
    <row r="439" spans="1:13" ht="49.5">
      <c r="A439" s="947">
        <v>43493</v>
      </c>
      <c r="B439" s="948" t="s">
        <v>211</v>
      </c>
      <c r="C439" s="949"/>
      <c r="D439" s="949" t="s">
        <v>1523</v>
      </c>
      <c r="E439" s="1478">
        <v>1</v>
      </c>
      <c r="F439" s="1476">
        <v>340000</v>
      </c>
      <c r="G439" s="1478">
        <v>0</v>
      </c>
      <c r="H439" s="1478">
        <v>0</v>
      </c>
      <c r="I439" s="1478">
        <v>0</v>
      </c>
      <c r="J439" s="1478">
        <v>1</v>
      </c>
      <c r="K439" s="1474" t="s">
        <v>64</v>
      </c>
      <c r="L439" s="1476">
        <v>340000</v>
      </c>
      <c r="M439" s="1474" t="s">
        <v>1524</v>
      </c>
    </row>
    <row r="440" spans="1:13">
      <c r="A440" s="950" t="s">
        <v>1525</v>
      </c>
      <c r="B440" s="948" t="s">
        <v>218</v>
      </c>
      <c r="C440" s="948" t="s">
        <v>295</v>
      </c>
      <c r="D440" s="948" t="s">
        <v>1004</v>
      </c>
      <c r="E440" s="1477"/>
      <c r="F440" s="1477"/>
      <c r="G440" s="1477"/>
      <c r="H440" s="1477"/>
      <c r="I440" s="1477"/>
      <c r="J440" s="1477"/>
      <c r="K440" s="1475"/>
      <c r="L440" s="1477"/>
      <c r="M440" s="1475"/>
    </row>
    <row r="441" spans="1:13" ht="33">
      <c r="A441" s="947">
        <v>43493</v>
      </c>
      <c r="B441" s="948" t="s">
        <v>211</v>
      </c>
      <c r="C441" s="949"/>
      <c r="D441" s="949" t="s">
        <v>1526</v>
      </c>
      <c r="E441" s="1478">
        <v>1</v>
      </c>
      <c r="F441" s="1476">
        <v>700000</v>
      </c>
      <c r="G441" s="1478">
        <v>0</v>
      </c>
      <c r="H441" s="1478">
        <v>0</v>
      </c>
      <c r="I441" s="1478">
        <v>0</v>
      </c>
      <c r="J441" s="1478">
        <v>1</v>
      </c>
      <c r="K441" s="1474" t="s">
        <v>64</v>
      </c>
      <c r="L441" s="1476">
        <v>700000</v>
      </c>
      <c r="M441" s="1474" t="s">
        <v>1527</v>
      </c>
    </row>
    <row r="442" spans="1:13">
      <c r="A442" s="950" t="s">
        <v>258</v>
      </c>
      <c r="B442" s="948" t="s">
        <v>218</v>
      </c>
      <c r="C442" s="948" t="s">
        <v>295</v>
      </c>
      <c r="D442" s="948" t="s">
        <v>83</v>
      </c>
      <c r="E442" s="1477"/>
      <c r="F442" s="1477"/>
      <c r="G442" s="1477"/>
      <c r="H442" s="1477"/>
      <c r="I442" s="1477"/>
      <c r="J442" s="1477"/>
      <c r="K442" s="1475"/>
      <c r="L442" s="1477"/>
      <c r="M442" s="1475"/>
    </row>
    <row r="445" spans="1:13" ht="20.25">
      <c r="A445" s="1479" t="s">
        <v>1133</v>
      </c>
      <c r="B445" s="1480"/>
      <c r="C445" s="1480"/>
      <c r="D445" s="1480"/>
      <c r="E445" s="1480"/>
      <c r="F445" s="1480"/>
      <c r="G445" s="1480"/>
      <c r="H445" s="1480"/>
      <c r="I445" s="1480"/>
      <c r="J445" s="1480"/>
      <c r="K445" s="1480"/>
      <c r="L445" s="1480"/>
      <c r="M445" s="1480"/>
    </row>
    <row r="447" spans="1:13">
      <c r="A447" s="945" t="s">
        <v>981</v>
      </c>
    </row>
    <row r="448" spans="1:13">
      <c r="A448" s="946" t="s">
        <v>189</v>
      </c>
      <c r="B448" s="946" t="s">
        <v>53</v>
      </c>
      <c r="C448" s="946" t="s">
        <v>190</v>
      </c>
      <c r="D448" s="946" t="s">
        <v>191</v>
      </c>
      <c r="E448" s="1481" t="s">
        <v>192</v>
      </c>
      <c r="F448" s="1482"/>
      <c r="G448" s="1482"/>
      <c r="H448" s="1482"/>
      <c r="I448" s="1483"/>
      <c r="J448" s="1484" t="s">
        <v>193</v>
      </c>
      <c r="K448" s="1484" t="s">
        <v>194</v>
      </c>
      <c r="L448" s="1484" t="s">
        <v>195</v>
      </c>
      <c r="M448" s="1484" t="s">
        <v>196</v>
      </c>
    </row>
    <row r="449" spans="1:13">
      <c r="A449" s="946" t="s">
        <v>197</v>
      </c>
      <c r="B449" s="946" t="s">
        <v>198</v>
      </c>
      <c r="C449" s="946" t="s">
        <v>199</v>
      </c>
      <c r="D449" s="946" t="s">
        <v>200</v>
      </c>
      <c r="E449" s="946" t="s">
        <v>201</v>
      </c>
      <c r="F449" s="946" t="s">
        <v>202</v>
      </c>
      <c r="G449" s="946" t="s">
        <v>203</v>
      </c>
      <c r="H449" s="946" t="s">
        <v>204</v>
      </c>
      <c r="I449" s="946" t="s">
        <v>205</v>
      </c>
      <c r="J449" s="1475"/>
      <c r="K449" s="1475"/>
      <c r="L449" s="1475"/>
      <c r="M449" s="1475"/>
    </row>
    <row r="450" spans="1:13">
      <c r="D450" s="951" t="s">
        <v>1135</v>
      </c>
      <c r="E450" s="945">
        <v>11</v>
      </c>
      <c r="G450" s="945">
        <v>0</v>
      </c>
      <c r="H450" s="945">
        <v>0</v>
      </c>
      <c r="I450" s="945">
        <v>0</v>
      </c>
      <c r="J450" s="945">
        <v>11</v>
      </c>
      <c r="L450" s="952">
        <v>4579000</v>
      </c>
    </row>
    <row r="453" spans="1:13" ht="20.25">
      <c r="A453" s="1479" t="s">
        <v>1133</v>
      </c>
      <c r="B453" s="1480"/>
      <c r="C453" s="1480"/>
      <c r="D453" s="1480"/>
      <c r="E453" s="1480"/>
      <c r="F453" s="1480"/>
      <c r="G453" s="1480"/>
      <c r="H453" s="1480"/>
      <c r="I453" s="1480"/>
      <c r="J453" s="1480"/>
      <c r="K453" s="1480"/>
      <c r="L453" s="1480"/>
      <c r="M453" s="1480"/>
    </row>
    <row r="455" spans="1:13">
      <c r="A455" s="945" t="s">
        <v>1528</v>
      </c>
    </row>
    <row r="456" spans="1:13">
      <c r="A456" s="946" t="s">
        <v>189</v>
      </c>
      <c r="B456" s="946" t="s">
        <v>53</v>
      </c>
      <c r="C456" s="946" t="s">
        <v>190</v>
      </c>
      <c r="D456" s="946" t="s">
        <v>191</v>
      </c>
      <c r="E456" s="1481" t="s">
        <v>192</v>
      </c>
      <c r="F456" s="1482"/>
      <c r="G456" s="1482"/>
      <c r="H456" s="1482"/>
      <c r="I456" s="1483"/>
      <c r="J456" s="1484" t="s">
        <v>193</v>
      </c>
      <c r="K456" s="1484" t="s">
        <v>194</v>
      </c>
      <c r="L456" s="1484" t="s">
        <v>195</v>
      </c>
      <c r="M456" s="1484" t="s">
        <v>196</v>
      </c>
    </row>
    <row r="457" spans="1:13">
      <c r="A457" s="946" t="s">
        <v>197</v>
      </c>
      <c r="B457" s="946" t="s">
        <v>198</v>
      </c>
      <c r="C457" s="946" t="s">
        <v>199</v>
      </c>
      <c r="D457" s="946" t="s">
        <v>200</v>
      </c>
      <c r="E457" s="946" t="s">
        <v>201</v>
      </c>
      <c r="F457" s="946" t="s">
        <v>202</v>
      </c>
      <c r="G457" s="946" t="s">
        <v>203</v>
      </c>
      <c r="H457" s="946" t="s">
        <v>204</v>
      </c>
      <c r="I457" s="946" t="s">
        <v>205</v>
      </c>
      <c r="J457" s="1475"/>
      <c r="K457" s="1475"/>
      <c r="L457" s="1475"/>
      <c r="M457" s="1475"/>
    </row>
    <row r="458" spans="1:13" ht="49.5">
      <c r="A458" s="947">
        <v>40448</v>
      </c>
      <c r="B458" s="948" t="s">
        <v>211</v>
      </c>
      <c r="C458" s="949"/>
      <c r="D458" s="949" t="s">
        <v>1529</v>
      </c>
      <c r="E458" s="1478">
        <v>1</v>
      </c>
      <c r="F458" s="1476">
        <v>583130</v>
      </c>
      <c r="G458" s="1478">
        <v>0</v>
      </c>
      <c r="H458" s="1478">
        <v>0</v>
      </c>
      <c r="I458" s="1478">
        <v>0</v>
      </c>
      <c r="J458" s="1478">
        <v>1</v>
      </c>
      <c r="K458" s="1474" t="s">
        <v>64</v>
      </c>
      <c r="L458" s="1476">
        <v>583130</v>
      </c>
      <c r="M458" s="1474" t="s">
        <v>213</v>
      </c>
    </row>
    <row r="459" spans="1:13">
      <c r="A459" s="950" t="s">
        <v>234</v>
      </c>
      <c r="B459" s="948" t="s">
        <v>218</v>
      </c>
      <c r="C459" s="948" t="s">
        <v>1530</v>
      </c>
      <c r="D459" s="948" t="s">
        <v>80</v>
      </c>
      <c r="E459" s="1477"/>
      <c r="F459" s="1477"/>
      <c r="G459" s="1477"/>
      <c r="H459" s="1477"/>
      <c r="I459" s="1477"/>
      <c r="J459" s="1477"/>
      <c r="K459" s="1475"/>
      <c r="L459" s="1477"/>
      <c r="M459" s="1475"/>
    </row>
    <row r="460" spans="1:13" ht="49.5">
      <c r="A460" s="947">
        <v>40919</v>
      </c>
      <c r="B460" s="948" t="s">
        <v>211</v>
      </c>
      <c r="C460" s="949" t="s">
        <v>1531</v>
      </c>
      <c r="D460" s="949" t="s">
        <v>1532</v>
      </c>
      <c r="E460" s="1478">
        <v>1</v>
      </c>
      <c r="F460" s="1476">
        <v>494100</v>
      </c>
      <c r="G460" s="1478">
        <v>0</v>
      </c>
      <c r="H460" s="1478">
        <v>0</v>
      </c>
      <c r="I460" s="1478">
        <v>0</v>
      </c>
      <c r="J460" s="1478">
        <v>1</v>
      </c>
      <c r="K460" s="1474" t="s">
        <v>66</v>
      </c>
      <c r="L460" s="1476">
        <v>494100</v>
      </c>
      <c r="M460" s="1474" t="s">
        <v>239</v>
      </c>
    </row>
    <row r="461" spans="1:13">
      <c r="A461" s="950" t="s">
        <v>312</v>
      </c>
      <c r="B461" s="948" t="s">
        <v>319</v>
      </c>
      <c r="C461" s="948" t="s">
        <v>1002</v>
      </c>
      <c r="D461" s="948" t="s">
        <v>80</v>
      </c>
      <c r="E461" s="1477"/>
      <c r="F461" s="1477"/>
      <c r="G461" s="1477"/>
      <c r="H461" s="1477"/>
      <c r="I461" s="1477"/>
      <c r="J461" s="1477"/>
      <c r="K461" s="1475"/>
      <c r="L461" s="1477"/>
      <c r="M461" s="1475"/>
    </row>
    <row r="462" spans="1:13" ht="33">
      <c r="A462" s="947">
        <v>41792</v>
      </c>
      <c r="B462" s="948" t="s">
        <v>211</v>
      </c>
      <c r="C462" s="949" t="s">
        <v>1533</v>
      </c>
      <c r="D462" s="949" t="s">
        <v>1534</v>
      </c>
      <c r="E462" s="1478">
        <v>5</v>
      </c>
      <c r="F462" s="1476">
        <v>640000</v>
      </c>
      <c r="G462" s="1478">
        <v>0</v>
      </c>
      <c r="H462" s="1478">
        <v>0</v>
      </c>
      <c r="I462" s="1478">
        <v>0</v>
      </c>
      <c r="J462" s="1478">
        <v>5</v>
      </c>
      <c r="K462" s="1474" t="s">
        <v>66</v>
      </c>
      <c r="L462" s="1476">
        <v>3200000</v>
      </c>
      <c r="M462" s="1474" t="s">
        <v>1535</v>
      </c>
    </row>
    <row r="463" spans="1:13">
      <c r="A463" s="950" t="s">
        <v>256</v>
      </c>
      <c r="B463" s="948" t="s">
        <v>218</v>
      </c>
      <c r="C463" s="948" t="s">
        <v>1536</v>
      </c>
      <c r="D463" s="948" t="s">
        <v>80</v>
      </c>
      <c r="E463" s="1477"/>
      <c r="F463" s="1477"/>
      <c r="G463" s="1477"/>
      <c r="H463" s="1477"/>
      <c r="I463" s="1477"/>
      <c r="J463" s="1477"/>
      <c r="K463" s="1475"/>
      <c r="L463" s="1477"/>
      <c r="M463" s="1475"/>
    </row>
    <row r="464" spans="1:13">
      <c r="D464" s="951" t="s">
        <v>1135</v>
      </c>
      <c r="E464" s="945">
        <v>7</v>
      </c>
      <c r="G464" s="945">
        <v>0</v>
      </c>
      <c r="H464" s="945">
        <v>0</v>
      </c>
      <c r="I464" s="945">
        <v>0</v>
      </c>
      <c r="J464" s="945">
        <v>7</v>
      </c>
      <c r="L464" s="952">
        <v>4277230</v>
      </c>
    </row>
    <row r="467" spans="1:13" ht="20.25">
      <c r="A467" s="1479" t="s">
        <v>1133</v>
      </c>
      <c r="B467" s="1480"/>
      <c r="C467" s="1480"/>
      <c r="D467" s="1480"/>
      <c r="E467" s="1480"/>
      <c r="F467" s="1480"/>
      <c r="G467" s="1480"/>
      <c r="H467" s="1480"/>
      <c r="I467" s="1480"/>
      <c r="J467" s="1480"/>
      <c r="K467" s="1480"/>
      <c r="L467" s="1480"/>
      <c r="M467" s="1480"/>
    </row>
    <row r="469" spans="1:13">
      <c r="A469" s="945" t="s">
        <v>1537</v>
      </c>
    </row>
    <row r="470" spans="1:13">
      <c r="A470" s="946" t="s">
        <v>189</v>
      </c>
      <c r="B470" s="946" t="s">
        <v>53</v>
      </c>
      <c r="C470" s="946" t="s">
        <v>190</v>
      </c>
      <c r="D470" s="946" t="s">
        <v>191</v>
      </c>
      <c r="E470" s="1481" t="s">
        <v>192</v>
      </c>
      <c r="F470" s="1482"/>
      <c r="G470" s="1482"/>
      <c r="H470" s="1482"/>
      <c r="I470" s="1483"/>
      <c r="J470" s="1484" t="s">
        <v>193</v>
      </c>
      <c r="K470" s="1484" t="s">
        <v>194</v>
      </c>
      <c r="L470" s="1484" t="s">
        <v>195</v>
      </c>
      <c r="M470" s="1484" t="s">
        <v>196</v>
      </c>
    </row>
    <row r="471" spans="1:13">
      <c r="A471" s="946" t="s">
        <v>197</v>
      </c>
      <c r="B471" s="946" t="s">
        <v>198</v>
      </c>
      <c r="C471" s="946" t="s">
        <v>199</v>
      </c>
      <c r="D471" s="946" t="s">
        <v>200</v>
      </c>
      <c r="E471" s="946" t="s">
        <v>201</v>
      </c>
      <c r="F471" s="946" t="s">
        <v>202</v>
      </c>
      <c r="G471" s="946" t="s">
        <v>203</v>
      </c>
      <c r="H471" s="946" t="s">
        <v>204</v>
      </c>
      <c r="I471" s="946" t="s">
        <v>205</v>
      </c>
      <c r="J471" s="1475"/>
      <c r="K471" s="1475"/>
      <c r="L471" s="1475"/>
      <c r="M471" s="1475"/>
    </row>
    <row r="472" spans="1:13" ht="66">
      <c r="A472" s="947">
        <v>41675</v>
      </c>
      <c r="B472" s="948" t="s">
        <v>211</v>
      </c>
      <c r="C472" s="949" t="s">
        <v>1538</v>
      </c>
      <c r="D472" s="949" t="s">
        <v>1539</v>
      </c>
      <c r="E472" s="1478">
        <v>1</v>
      </c>
      <c r="F472" s="1476">
        <v>350000</v>
      </c>
      <c r="G472" s="1478">
        <v>0</v>
      </c>
      <c r="H472" s="1478">
        <v>0</v>
      </c>
      <c r="I472" s="1478">
        <v>0</v>
      </c>
      <c r="J472" s="1478">
        <v>1</v>
      </c>
      <c r="K472" s="1474" t="s">
        <v>66</v>
      </c>
      <c r="L472" s="1476">
        <v>350000</v>
      </c>
      <c r="M472" s="1474" t="s">
        <v>380</v>
      </c>
    </row>
    <row r="473" spans="1:13">
      <c r="A473" s="950" t="s">
        <v>243</v>
      </c>
      <c r="B473" s="948" t="s">
        <v>1540</v>
      </c>
      <c r="C473" s="948" t="s">
        <v>1541</v>
      </c>
      <c r="D473" s="948" t="s">
        <v>80</v>
      </c>
      <c r="E473" s="1477"/>
      <c r="F473" s="1477"/>
      <c r="G473" s="1477"/>
      <c r="H473" s="1477"/>
      <c r="I473" s="1477"/>
      <c r="J473" s="1477"/>
      <c r="K473" s="1475"/>
      <c r="L473" s="1477"/>
      <c r="M473" s="1475"/>
    </row>
    <row r="474" spans="1:13" ht="33">
      <c r="A474" s="947">
        <v>42200</v>
      </c>
      <c r="B474" s="948" t="s">
        <v>211</v>
      </c>
      <c r="C474" s="949" t="s">
        <v>1542</v>
      </c>
      <c r="D474" s="949" t="s">
        <v>1543</v>
      </c>
      <c r="E474" s="1478">
        <v>1</v>
      </c>
      <c r="F474" s="1476">
        <v>352000</v>
      </c>
      <c r="G474" s="1478">
        <v>0</v>
      </c>
      <c r="H474" s="1478">
        <v>0</v>
      </c>
      <c r="I474" s="1478">
        <v>0</v>
      </c>
      <c r="J474" s="1478">
        <v>1</v>
      </c>
      <c r="K474" s="1474" t="s">
        <v>64</v>
      </c>
      <c r="L474" s="1476">
        <v>352000</v>
      </c>
      <c r="M474" s="1474" t="s">
        <v>314</v>
      </c>
    </row>
    <row r="475" spans="1:13">
      <c r="A475" s="950" t="s">
        <v>248</v>
      </c>
      <c r="B475" s="948" t="s">
        <v>1540</v>
      </c>
      <c r="C475" s="948" t="s">
        <v>1544</v>
      </c>
      <c r="D475" s="948" t="s">
        <v>80</v>
      </c>
      <c r="E475" s="1477"/>
      <c r="F475" s="1477"/>
      <c r="G475" s="1477"/>
      <c r="H475" s="1477"/>
      <c r="I475" s="1477"/>
      <c r="J475" s="1477"/>
      <c r="K475" s="1475"/>
      <c r="L475" s="1477"/>
      <c r="M475" s="1475"/>
    </row>
    <row r="476" spans="1:13">
      <c r="D476" s="951" t="s">
        <v>1135</v>
      </c>
      <c r="E476" s="945">
        <v>2</v>
      </c>
      <c r="G476" s="945">
        <v>0</v>
      </c>
      <c r="H476" s="945">
        <v>0</v>
      </c>
      <c r="I476" s="945">
        <v>0</v>
      </c>
      <c r="J476" s="945">
        <v>2</v>
      </c>
      <c r="L476" s="952">
        <v>702000</v>
      </c>
    </row>
    <row r="479" spans="1:13" ht="20.25">
      <c r="A479" s="1479" t="s">
        <v>1133</v>
      </c>
      <c r="B479" s="1480"/>
      <c r="C479" s="1480"/>
      <c r="D479" s="1480"/>
      <c r="E479" s="1480"/>
      <c r="F479" s="1480"/>
      <c r="G479" s="1480"/>
      <c r="H479" s="1480"/>
      <c r="I479" s="1480"/>
      <c r="J479" s="1480"/>
      <c r="K479" s="1480"/>
      <c r="L479" s="1480"/>
      <c r="M479" s="1480"/>
    </row>
    <row r="481" spans="1:13">
      <c r="A481" s="945" t="s">
        <v>1545</v>
      </c>
    </row>
    <row r="482" spans="1:13">
      <c r="A482" s="946" t="s">
        <v>189</v>
      </c>
      <c r="B482" s="946" t="s">
        <v>53</v>
      </c>
      <c r="C482" s="946" t="s">
        <v>190</v>
      </c>
      <c r="D482" s="946" t="s">
        <v>191</v>
      </c>
      <c r="E482" s="1481" t="s">
        <v>192</v>
      </c>
      <c r="F482" s="1482"/>
      <c r="G482" s="1482"/>
      <c r="H482" s="1482"/>
      <c r="I482" s="1483"/>
      <c r="J482" s="1484" t="s">
        <v>193</v>
      </c>
      <c r="K482" s="1484" t="s">
        <v>194</v>
      </c>
      <c r="L482" s="1484" t="s">
        <v>195</v>
      </c>
      <c r="M482" s="1484" t="s">
        <v>196</v>
      </c>
    </row>
    <row r="483" spans="1:13">
      <c r="A483" s="946" t="s">
        <v>197</v>
      </c>
      <c r="B483" s="946" t="s">
        <v>198</v>
      </c>
      <c r="C483" s="946" t="s">
        <v>199</v>
      </c>
      <c r="D483" s="946" t="s">
        <v>200</v>
      </c>
      <c r="E483" s="946" t="s">
        <v>201</v>
      </c>
      <c r="F483" s="946" t="s">
        <v>202</v>
      </c>
      <c r="G483" s="946" t="s">
        <v>203</v>
      </c>
      <c r="H483" s="946" t="s">
        <v>204</v>
      </c>
      <c r="I483" s="946" t="s">
        <v>205</v>
      </c>
      <c r="J483" s="1475"/>
      <c r="K483" s="1475"/>
      <c r="L483" s="1475"/>
      <c r="M483" s="1475"/>
    </row>
    <row r="484" spans="1:13">
      <c r="A484" s="947">
        <v>40120</v>
      </c>
      <c r="B484" s="948" t="s">
        <v>211</v>
      </c>
      <c r="C484" s="949" t="s">
        <v>1546</v>
      </c>
      <c r="D484" s="949" t="s">
        <v>1547</v>
      </c>
      <c r="E484" s="1478">
        <v>1</v>
      </c>
      <c r="F484" s="1476">
        <v>109000</v>
      </c>
      <c r="G484" s="1478">
        <v>0</v>
      </c>
      <c r="H484" s="1478">
        <v>0</v>
      </c>
      <c r="I484" s="1478">
        <v>0</v>
      </c>
      <c r="J484" s="1478">
        <v>1</v>
      </c>
      <c r="K484" s="1474" t="s">
        <v>64</v>
      </c>
      <c r="L484" s="1476">
        <v>109000</v>
      </c>
      <c r="M484" s="1474" t="s">
        <v>1548</v>
      </c>
    </row>
    <row r="485" spans="1:13">
      <c r="A485" s="950" t="s">
        <v>275</v>
      </c>
      <c r="B485" s="948" t="s">
        <v>218</v>
      </c>
      <c r="C485" s="948" t="s">
        <v>1002</v>
      </c>
      <c r="D485" s="948" t="s">
        <v>827</v>
      </c>
      <c r="E485" s="1477"/>
      <c r="F485" s="1477"/>
      <c r="G485" s="1477"/>
      <c r="H485" s="1477"/>
      <c r="I485" s="1477"/>
      <c r="J485" s="1477"/>
      <c r="K485" s="1475"/>
      <c r="L485" s="1477"/>
      <c r="M485" s="1475"/>
    </row>
    <row r="486" spans="1:13">
      <c r="D486" s="951" t="s">
        <v>1135</v>
      </c>
      <c r="E486" s="945">
        <v>1</v>
      </c>
      <c r="G486" s="945">
        <v>0</v>
      </c>
      <c r="H486" s="945">
        <v>0</v>
      </c>
      <c r="I486" s="945">
        <v>0</v>
      </c>
      <c r="J486" s="945">
        <v>1</v>
      </c>
      <c r="L486" s="952">
        <v>109000</v>
      </c>
    </row>
    <row r="489" spans="1:13" ht="20.25">
      <c r="A489" s="1479" t="s">
        <v>1133</v>
      </c>
      <c r="B489" s="1480"/>
      <c r="C489" s="1480"/>
      <c r="D489" s="1480"/>
      <c r="E489" s="1480"/>
      <c r="F489" s="1480"/>
      <c r="G489" s="1480"/>
      <c r="H489" s="1480"/>
      <c r="I489" s="1480"/>
      <c r="J489" s="1480"/>
      <c r="K489" s="1480"/>
      <c r="L489" s="1480"/>
      <c r="M489" s="1480"/>
    </row>
    <row r="491" spans="1:13">
      <c r="A491" s="945" t="s">
        <v>1549</v>
      </c>
    </row>
    <row r="492" spans="1:13">
      <c r="A492" s="946" t="s">
        <v>189</v>
      </c>
      <c r="B492" s="946" t="s">
        <v>53</v>
      </c>
      <c r="C492" s="946" t="s">
        <v>190</v>
      </c>
      <c r="D492" s="946" t="s">
        <v>191</v>
      </c>
      <c r="E492" s="1481" t="s">
        <v>192</v>
      </c>
      <c r="F492" s="1482"/>
      <c r="G492" s="1482"/>
      <c r="H492" s="1482"/>
      <c r="I492" s="1483"/>
      <c r="J492" s="1484" t="s">
        <v>193</v>
      </c>
      <c r="K492" s="1484" t="s">
        <v>194</v>
      </c>
      <c r="L492" s="1484" t="s">
        <v>195</v>
      </c>
      <c r="M492" s="1484" t="s">
        <v>196</v>
      </c>
    </row>
    <row r="493" spans="1:13">
      <c r="A493" s="946" t="s">
        <v>197</v>
      </c>
      <c r="B493" s="946" t="s">
        <v>198</v>
      </c>
      <c r="C493" s="946" t="s">
        <v>199</v>
      </c>
      <c r="D493" s="946" t="s">
        <v>200</v>
      </c>
      <c r="E493" s="946" t="s">
        <v>201</v>
      </c>
      <c r="F493" s="946" t="s">
        <v>202</v>
      </c>
      <c r="G493" s="946" t="s">
        <v>203</v>
      </c>
      <c r="H493" s="946" t="s">
        <v>204</v>
      </c>
      <c r="I493" s="946" t="s">
        <v>205</v>
      </c>
      <c r="J493" s="1475"/>
      <c r="K493" s="1475"/>
      <c r="L493" s="1475"/>
      <c r="M493" s="1475"/>
    </row>
    <row r="494" spans="1:13" ht="33">
      <c r="A494" s="947">
        <v>40785</v>
      </c>
      <c r="B494" s="948" t="s">
        <v>211</v>
      </c>
      <c r="C494" s="949" t="s">
        <v>1550</v>
      </c>
      <c r="D494" s="949" t="s">
        <v>1551</v>
      </c>
      <c r="E494" s="1478">
        <v>1</v>
      </c>
      <c r="F494" s="1476">
        <v>23335330</v>
      </c>
      <c r="G494" s="1478">
        <v>0</v>
      </c>
      <c r="H494" s="1478">
        <v>0</v>
      </c>
      <c r="I494" s="1478">
        <v>0</v>
      </c>
      <c r="J494" s="1478">
        <v>1</v>
      </c>
      <c r="K494" s="1474" t="s">
        <v>66</v>
      </c>
      <c r="L494" s="1476">
        <v>23335330</v>
      </c>
      <c r="M494" s="1474" t="s">
        <v>1552</v>
      </c>
    </row>
    <row r="495" spans="1:13">
      <c r="A495" s="950" t="s">
        <v>240</v>
      </c>
      <c r="B495" s="948" t="s">
        <v>1003</v>
      </c>
      <c r="C495" s="948" t="s">
        <v>1553</v>
      </c>
      <c r="D495" s="948" t="s">
        <v>80</v>
      </c>
      <c r="E495" s="1477"/>
      <c r="F495" s="1477"/>
      <c r="G495" s="1477"/>
      <c r="H495" s="1477"/>
      <c r="I495" s="1477"/>
      <c r="J495" s="1477"/>
      <c r="K495" s="1475"/>
      <c r="L495" s="1477"/>
      <c r="M495" s="1475"/>
    </row>
    <row r="496" spans="1:13" ht="49.5">
      <c r="A496" s="947">
        <v>43623</v>
      </c>
      <c r="B496" s="948" t="s">
        <v>211</v>
      </c>
      <c r="C496" s="949" t="s">
        <v>1554</v>
      </c>
      <c r="D496" s="949" t="s">
        <v>1555</v>
      </c>
      <c r="E496" s="1478">
        <v>1</v>
      </c>
      <c r="F496" s="1476">
        <v>27140000</v>
      </c>
      <c r="G496" s="1478">
        <v>0</v>
      </c>
      <c r="H496" s="1478">
        <v>0</v>
      </c>
      <c r="I496" s="1478">
        <v>0</v>
      </c>
      <c r="J496" s="1478">
        <v>1</v>
      </c>
      <c r="K496" s="1474" t="s">
        <v>66</v>
      </c>
      <c r="L496" s="1476">
        <v>27140000</v>
      </c>
      <c r="M496" s="1474"/>
    </row>
    <row r="497" spans="1:13">
      <c r="A497" s="950" t="s">
        <v>214</v>
      </c>
      <c r="B497" s="948" t="s">
        <v>1003</v>
      </c>
      <c r="C497" s="948" t="s">
        <v>1410</v>
      </c>
      <c r="D497" s="948" t="s">
        <v>80</v>
      </c>
      <c r="E497" s="1477"/>
      <c r="F497" s="1477"/>
      <c r="G497" s="1477"/>
      <c r="H497" s="1477"/>
      <c r="I497" s="1477"/>
      <c r="J497" s="1477"/>
      <c r="K497" s="1475"/>
      <c r="L497" s="1477"/>
      <c r="M497" s="1475"/>
    </row>
    <row r="498" spans="1:13">
      <c r="A498" s="947">
        <v>44498</v>
      </c>
      <c r="B498" s="948" t="s">
        <v>211</v>
      </c>
      <c r="C498" s="949" t="s">
        <v>1556</v>
      </c>
      <c r="D498" s="949" t="s">
        <v>1557</v>
      </c>
      <c r="E498" s="1478">
        <v>1</v>
      </c>
      <c r="F498" s="1476">
        <v>32840000</v>
      </c>
      <c r="G498" s="1478">
        <v>0</v>
      </c>
      <c r="H498" s="1478">
        <v>0</v>
      </c>
      <c r="I498" s="1478">
        <v>0</v>
      </c>
      <c r="J498" s="1478">
        <v>1</v>
      </c>
      <c r="K498" s="1474" t="s">
        <v>66</v>
      </c>
      <c r="L498" s="1476">
        <v>32840000</v>
      </c>
      <c r="M498" s="1474" t="s">
        <v>1558</v>
      </c>
    </row>
    <row r="499" spans="1:13">
      <c r="A499" s="950" t="s">
        <v>217</v>
      </c>
      <c r="B499" s="948" t="s">
        <v>1559</v>
      </c>
      <c r="C499" s="948" t="s">
        <v>1560</v>
      </c>
      <c r="D499" s="948" t="s">
        <v>80</v>
      </c>
      <c r="E499" s="1477"/>
      <c r="F499" s="1477"/>
      <c r="G499" s="1477"/>
      <c r="H499" s="1477"/>
      <c r="I499" s="1477"/>
      <c r="J499" s="1477"/>
      <c r="K499" s="1475"/>
      <c r="L499" s="1477"/>
      <c r="M499" s="1475"/>
    </row>
    <row r="500" spans="1:13">
      <c r="D500" s="951" t="s">
        <v>1135</v>
      </c>
      <c r="E500" s="945">
        <v>3</v>
      </c>
      <c r="G500" s="945">
        <v>0</v>
      </c>
      <c r="H500" s="945">
        <v>0</v>
      </c>
      <c r="I500" s="945">
        <v>0</v>
      </c>
      <c r="J500" s="945">
        <v>3</v>
      </c>
      <c r="L500" s="952">
        <v>83315330</v>
      </c>
    </row>
    <row r="503" spans="1:13" ht="20.25">
      <c r="A503" s="1479" t="s">
        <v>1133</v>
      </c>
      <c r="B503" s="1480"/>
      <c r="C503" s="1480"/>
      <c r="D503" s="1480"/>
      <c r="E503" s="1480"/>
      <c r="F503" s="1480"/>
      <c r="G503" s="1480"/>
      <c r="H503" s="1480"/>
      <c r="I503" s="1480"/>
      <c r="J503" s="1480"/>
      <c r="K503" s="1480"/>
      <c r="L503" s="1480"/>
      <c r="M503" s="1480"/>
    </row>
    <row r="505" spans="1:13">
      <c r="A505" s="945" t="s">
        <v>1561</v>
      </c>
    </row>
    <row r="506" spans="1:13">
      <c r="A506" s="946" t="s">
        <v>189</v>
      </c>
      <c r="B506" s="946" t="s">
        <v>53</v>
      </c>
      <c r="C506" s="946" t="s">
        <v>190</v>
      </c>
      <c r="D506" s="946" t="s">
        <v>191</v>
      </c>
      <c r="E506" s="1481" t="s">
        <v>192</v>
      </c>
      <c r="F506" s="1482"/>
      <c r="G506" s="1482"/>
      <c r="H506" s="1482"/>
      <c r="I506" s="1483"/>
      <c r="J506" s="1484" t="s">
        <v>193</v>
      </c>
      <c r="K506" s="1484" t="s">
        <v>194</v>
      </c>
      <c r="L506" s="1484" t="s">
        <v>195</v>
      </c>
      <c r="M506" s="1484" t="s">
        <v>196</v>
      </c>
    </row>
    <row r="507" spans="1:13">
      <c r="A507" s="946" t="s">
        <v>197</v>
      </c>
      <c r="B507" s="946" t="s">
        <v>198</v>
      </c>
      <c r="C507" s="946" t="s">
        <v>199</v>
      </c>
      <c r="D507" s="946" t="s">
        <v>200</v>
      </c>
      <c r="E507" s="946" t="s">
        <v>201</v>
      </c>
      <c r="F507" s="946" t="s">
        <v>202</v>
      </c>
      <c r="G507" s="946" t="s">
        <v>203</v>
      </c>
      <c r="H507" s="946" t="s">
        <v>204</v>
      </c>
      <c r="I507" s="946" t="s">
        <v>205</v>
      </c>
      <c r="J507" s="1475"/>
      <c r="K507" s="1475"/>
      <c r="L507" s="1475"/>
      <c r="M507" s="1475"/>
    </row>
    <row r="508" spans="1:13" ht="33">
      <c r="A508" s="947">
        <v>40420</v>
      </c>
      <c r="B508" s="948" t="s">
        <v>211</v>
      </c>
      <c r="C508" s="949" t="s">
        <v>1562</v>
      </c>
      <c r="D508" s="949" t="s">
        <v>1563</v>
      </c>
      <c r="E508" s="1478">
        <v>1</v>
      </c>
      <c r="F508" s="1476">
        <v>940000</v>
      </c>
      <c r="G508" s="1478">
        <v>0</v>
      </c>
      <c r="H508" s="1478">
        <v>0</v>
      </c>
      <c r="I508" s="1478">
        <v>0</v>
      </c>
      <c r="J508" s="1478">
        <v>1</v>
      </c>
      <c r="K508" s="1474" t="s">
        <v>64</v>
      </c>
      <c r="L508" s="1476">
        <v>940000</v>
      </c>
      <c r="M508" s="1474" t="s">
        <v>1564</v>
      </c>
    </row>
    <row r="509" spans="1:13">
      <c r="A509" s="950" t="s">
        <v>256</v>
      </c>
      <c r="B509" s="948" t="s">
        <v>218</v>
      </c>
      <c r="C509" s="948" t="s">
        <v>1565</v>
      </c>
      <c r="D509" s="948" t="s">
        <v>81</v>
      </c>
      <c r="E509" s="1477"/>
      <c r="F509" s="1477"/>
      <c r="G509" s="1477"/>
      <c r="H509" s="1477"/>
      <c r="I509" s="1477"/>
      <c r="J509" s="1477"/>
      <c r="K509" s="1475"/>
      <c r="L509" s="1477"/>
      <c r="M509" s="1475"/>
    </row>
    <row r="510" spans="1:13" ht="33">
      <c r="A510" s="947">
        <v>40420</v>
      </c>
      <c r="B510" s="948" t="s">
        <v>211</v>
      </c>
      <c r="C510" s="949" t="s">
        <v>1566</v>
      </c>
      <c r="D510" s="949" t="s">
        <v>1563</v>
      </c>
      <c r="E510" s="1478">
        <v>1</v>
      </c>
      <c r="F510" s="1476">
        <v>695000</v>
      </c>
      <c r="G510" s="1478">
        <v>0</v>
      </c>
      <c r="H510" s="1478">
        <v>0</v>
      </c>
      <c r="I510" s="1478">
        <v>0</v>
      </c>
      <c r="J510" s="1478">
        <v>1</v>
      </c>
      <c r="K510" s="1474" t="s">
        <v>64</v>
      </c>
      <c r="L510" s="1476">
        <v>695000</v>
      </c>
      <c r="M510" s="1474" t="s">
        <v>1567</v>
      </c>
    </row>
    <row r="511" spans="1:13">
      <c r="A511" s="950" t="s">
        <v>257</v>
      </c>
      <c r="B511" s="948" t="s">
        <v>218</v>
      </c>
      <c r="C511" s="948" t="s">
        <v>1565</v>
      </c>
      <c r="D511" s="948" t="s">
        <v>81</v>
      </c>
      <c r="E511" s="1477"/>
      <c r="F511" s="1477"/>
      <c r="G511" s="1477"/>
      <c r="H511" s="1477"/>
      <c r="I511" s="1477"/>
      <c r="J511" s="1477"/>
      <c r="K511" s="1475"/>
      <c r="L511" s="1477"/>
      <c r="M511" s="1475"/>
    </row>
    <row r="512" spans="1:13" ht="33">
      <c r="A512" s="947">
        <v>40420</v>
      </c>
      <c r="B512" s="948" t="s">
        <v>211</v>
      </c>
      <c r="C512" s="949" t="s">
        <v>1568</v>
      </c>
      <c r="D512" s="949" t="s">
        <v>1569</v>
      </c>
      <c r="E512" s="1478">
        <v>1</v>
      </c>
      <c r="F512" s="1476">
        <v>3030000</v>
      </c>
      <c r="G512" s="1478">
        <v>0</v>
      </c>
      <c r="H512" s="1478">
        <v>0</v>
      </c>
      <c r="I512" s="1478">
        <v>0</v>
      </c>
      <c r="J512" s="1478">
        <v>1</v>
      </c>
      <c r="K512" s="1474" t="s">
        <v>64</v>
      </c>
      <c r="L512" s="1476">
        <v>3030000</v>
      </c>
      <c r="M512" s="1474" t="s">
        <v>505</v>
      </c>
    </row>
    <row r="513" spans="1:13">
      <c r="A513" s="950" t="s">
        <v>287</v>
      </c>
      <c r="B513" s="948" t="s">
        <v>218</v>
      </c>
      <c r="C513" s="948" t="s">
        <v>1570</v>
      </c>
      <c r="D513" s="948" t="s">
        <v>81</v>
      </c>
      <c r="E513" s="1477"/>
      <c r="F513" s="1477"/>
      <c r="G513" s="1477"/>
      <c r="H513" s="1477"/>
      <c r="I513" s="1477"/>
      <c r="J513" s="1477"/>
      <c r="K513" s="1475"/>
      <c r="L513" s="1477"/>
      <c r="M513" s="1475"/>
    </row>
    <row r="514" spans="1:13">
      <c r="A514" s="947">
        <v>40420</v>
      </c>
      <c r="B514" s="948" t="s">
        <v>211</v>
      </c>
      <c r="C514" s="949" t="s">
        <v>1571</v>
      </c>
      <c r="D514" s="949" t="s">
        <v>1572</v>
      </c>
      <c r="E514" s="1478">
        <v>1</v>
      </c>
      <c r="F514" s="1476">
        <v>2090000</v>
      </c>
      <c r="G514" s="1478">
        <v>0</v>
      </c>
      <c r="H514" s="1478">
        <v>0</v>
      </c>
      <c r="I514" s="1478">
        <v>0</v>
      </c>
      <c r="J514" s="1478">
        <v>1</v>
      </c>
      <c r="K514" s="1474" t="s">
        <v>64</v>
      </c>
      <c r="L514" s="1476">
        <v>2090000</v>
      </c>
      <c r="M514" s="1474" t="s">
        <v>505</v>
      </c>
    </row>
    <row r="515" spans="1:13">
      <c r="A515" s="950" t="s">
        <v>209</v>
      </c>
      <c r="B515" s="948" t="s">
        <v>218</v>
      </c>
      <c r="C515" s="948" t="s">
        <v>1573</v>
      </c>
      <c r="D515" s="948" t="s">
        <v>81</v>
      </c>
      <c r="E515" s="1477"/>
      <c r="F515" s="1477"/>
      <c r="G515" s="1477"/>
      <c r="H515" s="1477"/>
      <c r="I515" s="1477"/>
      <c r="J515" s="1477"/>
      <c r="K515" s="1475"/>
      <c r="L515" s="1477"/>
      <c r="M515" s="1475"/>
    </row>
    <row r="516" spans="1:13" ht="33">
      <c r="A516" s="947">
        <v>40961</v>
      </c>
      <c r="B516" s="948" t="s">
        <v>211</v>
      </c>
      <c r="C516" s="949" t="s">
        <v>1574</v>
      </c>
      <c r="D516" s="949" t="s">
        <v>1566</v>
      </c>
      <c r="E516" s="1478">
        <v>4</v>
      </c>
      <c r="F516" s="1476">
        <v>695000</v>
      </c>
      <c r="G516" s="1478">
        <v>0</v>
      </c>
      <c r="H516" s="1478">
        <v>0</v>
      </c>
      <c r="I516" s="1478">
        <v>0</v>
      </c>
      <c r="J516" s="1478">
        <v>4</v>
      </c>
      <c r="K516" s="1474" t="s">
        <v>66</v>
      </c>
      <c r="L516" s="1476">
        <v>2780000</v>
      </c>
      <c r="M516" s="1474" t="s">
        <v>1575</v>
      </c>
    </row>
    <row r="517" spans="1:13">
      <c r="A517" s="950" t="s">
        <v>223</v>
      </c>
      <c r="B517" s="948" t="s">
        <v>218</v>
      </c>
      <c r="C517" s="948" t="s">
        <v>1576</v>
      </c>
      <c r="D517" s="948" t="s">
        <v>81</v>
      </c>
      <c r="E517" s="1477"/>
      <c r="F517" s="1477"/>
      <c r="G517" s="1477"/>
      <c r="H517" s="1477"/>
      <c r="I517" s="1477"/>
      <c r="J517" s="1477"/>
      <c r="K517" s="1475"/>
      <c r="L517" s="1477"/>
      <c r="M517" s="1475"/>
    </row>
    <row r="518" spans="1:13" ht="33">
      <c r="A518" s="947">
        <v>40961</v>
      </c>
      <c r="B518" s="948" t="s">
        <v>211</v>
      </c>
      <c r="C518" s="949" t="s">
        <v>1577</v>
      </c>
      <c r="D518" s="949" t="s">
        <v>1578</v>
      </c>
      <c r="E518" s="1478">
        <v>1</v>
      </c>
      <c r="F518" s="1476">
        <v>3780000</v>
      </c>
      <c r="G518" s="1478">
        <v>0</v>
      </c>
      <c r="H518" s="1478">
        <v>0</v>
      </c>
      <c r="I518" s="1478">
        <v>0</v>
      </c>
      <c r="J518" s="1478">
        <v>1</v>
      </c>
      <c r="K518" s="1474" t="s">
        <v>66</v>
      </c>
      <c r="L518" s="1476">
        <v>3780000</v>
      </c>
      <c r="M518" s="1474" t="s">
        <v>1575</v>
      </c>
    </row>
    <row r="519" spans="1:13">
      <c r="A519" s="950" t="s">
        <v>264</v>
      </c>
      <c r="B519" s="948" t="s">
        <v>218</v>
      </c>
      <c r="C519" s="948" t="s">
        <v>1576</v>
      </c>
      <c r="D519" s="948" t="s">
        <v>81</v>
      </c>
      <c r="E519" s="1477"/>
      <c r="F519" s="1477"/>
      <c r="G519" s="1477"/>
      <c r="H519" s="1477"/>
      <c r="I519" s="1477"/>
      <c r="J519" s="1477"/>
      <c r="K519" s="1475"/>
      <c r="L519" s="1477"/>
      <c r="M519" s="1475"/>
    </row>
    <row r="520" spans="1:13">
      <c r="A520" s="947">
        <v>42956</v>
      </c>
      <c r="B520" s="948" t="s">
        <v>211</v>
      </c>
      <c r="C520" s="949"/>
      <c r="D520" s="949"/>
      <c r="E520" s="1478">
        <v>5</v>
      </c>
      <c r="F520" s="1476">
        <v>1250000</v>
      </c>
      <c r="G520" s="1478">
        <v>0</v>
      </c>
      <c r="H520" s="1478">
        <v>0</v>
      </c>
      <c r="I520" s="1478">
        <v>0</v>
      </c>
      <c r="J520" s="1478">
        <v>5</v>
      </c>
      <c r="K520" s="1474" t="s">
        <v>66</v>
      </c>
      <c r="L520" s="1476">
        <v>6250000</v>
      </c>
      <c r="M520" s="1474" t="s">
        <v>1579</v>
      </c>
    </row>
    <row r="521" spans="1:13">
      <c r="A521" s="950" t="s">
        <v>299</v>
      </c>
      <c r="B521" s="948" t="s">
        <v>218</v>
      </c>
      <c r="C521" s="948" t="s">
        <v>1580</v>
      </c>
      <c r="D521" s="948" t="s">
        <v>81</v>
      </c>
      <c r="E521" s="1477"/>
      <c r="F521" s="1477"/>
      <c r="G521" s="1477"/>
      <c r="H521" s="1477"/>
      <c r="I521" s="1477"/>
      <c r="J521" s="1477"/>
      <c r="K521" s="1475"/>
      <c r="L521" s="1477"/>
      <c r="M521" s="1475"/>
    </row>
    <row r="522" spans="1:13">
      <c r="A522" s="947">
        <v>42972</v>
      </c>
      <c r="B522" s="948" t="s">
        <v>211</v>
      </c>
      <c r="C522" s="949" t="s">
        <v>1581</v>
      </c>
      <c r="D522" s="949"/>
      <c r="E522" s="1478">
        <v>3</v>
      </c>
      <c r="F522" s="1476">
        <v>790000</v>
      </c>
      <c r="G522" s="1478">
        <v>0</v>
      </c>
      <c r="H522" s="1478">
        <v>0</v>
      </c>
      <c r="I522" s="1478">
        <v>0</v>
      </c>
      <c r="J522" s="1478">
        <v>3</v>
      </c>
      <c r="K522" s="1474" t="s">
        <v>66</v>
      </c>
      <c r="L522" s="1476">
        <v>2370000</v>
      </c>
      <c r="M522" s="1474" t="s">
        <v>81</v>
      </c>
    </row>
    <row r="523" spans="1:13">
      <c r="A523" s="950" t="s">
        <v>510</v>
      </c>
      <c r="B523" s="948" t="s">
        <v>218</v>
      </c>
      <c r="C523" s="948" t="s">
        <v>1582</v>
      </c>
      <c r="D523" s="948" t="s">
        <v>81</v>
      </c>
      <c r="E523" s="1477"/>
      <c r="F523" s="1477"/>
      <c r="G523" s="1477"/>
      <c r="H523" s="1477"/>
      <c r="I523" s="1477"/>
      <c r="J523" s="1477"/>
      <c r="K523" s="1475"/>
      <c r="L523" s="1477"/>
      <c r="M523" s="1475"/>
    </row>
    <row r="524" spans="1:13">
      <c r="D524" s="951" t="s">
        <v>1135</v>
      </c>
      <c r="E524" s="945">
        <v>17</v>
      </c>
      <c r="G524" s="945">
        <v>0</v>
      </c>
      <c r="H524" s="945">
        <v>0</v>
      </c>
      <c r="I524" s="945">
        <v>0</v>
      </c>
      <c r="J524" s="945">
        <v>17</v>
      </c>
      <c r="L524" s="952">
        <v>21935000</v>
      </c>
    </row>
    <row r="527" spans="1:13" ht="20.25">
      <c r="A527" s="1479" t="s">
        <v>1133</v>
      </c>
      <c r="B527" s="1480"/>
      <c r="C527" s="1480"/>
      <c r="D527" s="1480"/>
      <c r="E527" s="1480"/>
      <c r="F527" s="1480"/>
      <c r="G527" s="1480"/>
      <c r="H527" s="1480"/>
      <c r="I527" s="1480"/>
      <c r="J527" s="1480"/>
      <c r="K527" s="1480"/>
      <c r="L527" s="1480"/>
      <c r="M527" s="1480"/>
    </row>
    <row r="529" spans="1:13">
      <c r="A529" s="945" t="s">
        <v>1583</v>
      </c>
    </row>
    <row r="530" spans="1:13">
      <c r="A530" s="946" t="s">
        <v>189</v>
      </c>
      <c r="B530" s="946" t="s">
        <v>53</v>
      </c>
      <c r="C530" s="946" t="s">
        <v>190</v>
      </c>
      <c r="D530" s="946" t="s">
        <v>191</v>
      </c>
      <c r="E530" s="1481" t="s">
        <v>192</v>
      </c>
      <c r="F530" s="1482"/>
      <c r="G530" s="1482"/>
      <c r="H530" s="1482"/>
      <c r="I530" s="1483"/>
      <c r="J530" s="1484" t="s">
        <v>193</v>
      </c>
      <c r="K530" s="1484" t="s">
        <v>194</v>
      </c>
      <c r="L530" s="1484" t="s">
        <v>195</v>
      </c>
      <c r="M530" s="1484" t="s">
        <v>196</v>
      </c>
    </row>
    <row r="531" spans="1:13">
      <c r="A531" s="946" t="s">
        <v>197</v>
      </c>
      <c r="B531" s="946" t="s">
        <v>198</v>
      </c>
      <c r="C531" s="946" t="s">
        <v>199</v>
      </c>
      <c r="D531" s="946" t="s">
        <v>200</v>
      </c>
      <c r="E531" s="946" t="s">
        <v>201</v>
      </c>
      <c r="F531" s="946" t="s">
        <v>202</v>
      </c>
      <c r="G531" s="946" t="s">
        <v>203</v>
      </c>
      <c r="H531" s="946" t="s">
        <v>204</v>
      </c>
      <c r="I531" s="946" t="s">
        <v>205</v>
      </c>
      <c r="J531" s="1475"/>
      <c r="K531" s="1475"/>
      <c r="L531" s="1475"/>
      <c r="M531" s="1475"/>
    </row>
    <row r="532" spans="1:13" ht="33">
      <c r="A532" s="947">
        <v>37826</v>
      </c>
      <c r="B532" s="948" t="s">
        <v>211</v>
      </c>
      <c r="C532" s="949" t="s">
        <v>1584</v>
      </c>
      <c r="D532" s="949" t="s">
        <v>1585</v>
      </c>
      <c r="E532" s="1478">
        <v>1</v>
      </c>
      <c r="F532" s="1476">
        <v>2920500</v>
      </c>
      <c r="G532" s="1478">
        <v>0</v>
      </c>
      <c r="H532" s="1478">
        <v>0</v>
      </c>
      <c r="I532" s="1478">
        <v>0</v>
      </c>
      <c r="J532" s="1478">
        <v>1</v>
      </c>
      <c r="K532" s="1474" t="s">
        <v>66</v>
      </c>
      <c r="L532" s="1476">
        <v>2920500</v>
      </c>
      <c r="M532" s="1474" t="s">
        <v>1586</v>
      </c>
    </row>
    <row r="533" spans="1:13">
      <c r="A533" s="950" t="s">
        <v>243</v>
      </c>
      <c r="B533" s="948" t="s">
        <v>218</v>
      </c>
      <c r="C533" s="948" t="s">
        <v>1587</v>
      </c>
      <c r="D533" s="948" t="s">
        <v>80</v>
      </c>
      <c r="E533" s="1477"/>
      <c r="F533" s="1477"/>
      <c r="G533" s="1477"/>
      <c r="H533" s="1477"/>
      <c r="I533" s="1477"/>
      <c r="J533" s="1477"/>
      <c r="K533" s="1475"/>
      <c r="L533" s="1477"/>
      <c r="M533" s="1475"/>
    </row>
    <row r="534" spans="1:13">
      <c r="A534" s="947">
        <v>40525</v>
      </c>
      <c r="B534" s="948" t="s">
        <v>211</v>
      </c>
      <c r="C534" s="949" t="s">
        <v>1588</v>
      </c>
      <c r="D534" s="949"/>
      <c r="E534" s="1478">
        <v>1</v>
      </c>
      <c r="F534" s="1476">
        <v>2445000</v>
      </c>
      <c r="G534" s="1478">
        <v>0</v>
      </c>
      <c r="H534" s="1478">
        <v>0</v>
      </c>
      <c r="I534" s="1478">
        <v>0</v>
      </c>
      <c r="J534" s="1478">
        <v>1</v>
      </c>
      <c r="K534" s="1474" t="s">
        <v>66</v>
      </c>
      <c r="L534" s="1476">
        <v>2445000</v>
      </c>
      <c r="M534" s="1474" t="s">
        <v>314</v>
      </c>
    </row>
    <row r="535" spans="1:13">
      <c r="A535" s="950" t="s">
        <v>248</v>
      </c>
      <c r="B535" s="948" t="s">
        <v>218</v>
      </c>
      <c r="C535" s="948" t="s">
        <v>1589</v>
      </c>
      <c r="D535" s="948" t="s">
        <v>80</v>
      </c>
      <c r="E535" s="1477"/>
      <c r="F535" s="1477"/>
      <c r="G535" s="1477"/>
      <c r="H535" s="1477"/>
      <c r="I535" s="1477"/>
      <c r="J535" s="1477"/>
      <c r="K535" s="1475"/>
      <c r="L535" s="1477"/>
      <c r="M535" s="1475"/>
    </row>
    <row r="536" spans="1:13">
      <c r="D536" s="951" t="s">
        <v>1135</v>
      </c>
      <c r="E536" s="945">
        <v>2</v>
      </c>
      <c r="G536" s="945">
        <v>0</v>
      </c>
      <c r="H536" s="945">
        <v>0</v>
      </c>
      <c r="I536" s="945">
        <v>0</v>
      </c>
      <c r="J536" s="945">
        <v>2</v>
      </c>
      <c r="L536" s="952">
        <v>5365500</v>
      </c>
    </row>
    <row r="539" spans="1:13" ht="20.25">
      <c r="A539" s="1479" t="s">
        <v>1133</v>
      </c>
      <c r="B539" s="1480"/>
      <c r="C539" s="1480"/>
      <c r="D539" s="1480"/>
      <c r="E539" s="1480"/>
      <c r="F539" s="1480"/>
      <c r="G539" s="1480"/>
      <c r="H539" s="1480"/>
      <c r="I539" s="1480"/>
      <c r="J539" s="1480"/>
      <c r="K539" s="1480"/>
      <c r="L539" s="1480"/>
      <c r="M539" s="1480"/>
    </row>
    <row r="541" spans="1:13">
      <c r="A541" s="945" t="s">
        <v>1590</v>
      </c>
    </row>
    <row r="542" spans="1:13">
      <c r="A542" s="946" t="s">
        <v>189</v>
      </c>
      <c r="B542" s="946" t="s">
        <v>53</v>
      </c>
      <c r="C542" s="946" t="s">
        <v>190</v>
      </c>
      <c r="D542" s="946" t="s">
        <v>191</v>
      </c>
      <c r="E542" s="1481" t="s">
        <v>192</v>
      </c>
      <c r="F542" s="1482"/>
      <c r="G542" s="1482"/>
      <c r="H542" s="1482"/>
      <c r="I542" s="1483"/>
      <c r="J542" s="1484" t="s">
        <v>193</v>
      </c>
      <c r="K542" s="1484" t="s">
        <v>194</v>
      </c>
      <c r="L542" s="1484" t="s">
        <v>195</v>
      </c>
      <c r="M542" s="1484" t="s">
        <v>196</v>
      </c>
    </row>
    <row r="543" spans="1:13">
      <c r="A543" s="946" t="s">
        <v>197</v>
      </c>
      <c r="B543" s="946" t="s">
        <v>198</v>
      </c>
      <c r="C543" s="946" t="s">
        <v>199</v>
      </c>
      <c r="D543" s="946" t="s">
        <v>200</v>
      </c>
      <c r="E543" s="946" t="s">
        <v>201</v>
      </c>
      <c r="F543" s="946" t="s">
        <v>202</v>
      </c>
      <c r="G543" s="946" t="s">
        <v>203</v>
      </c>
      <c r="H543" s="946" t="s">
        <v>204</v>
      </c>
      <c r="I543" s="946" t="s">
        <v>205</v>
      </c>
      <c r="J543" s="1475"/>
      <c r="K543" s="1475"/>
      <c r="L543" s="1475"/>
      <c r="M543" s="1475"/>
    </row>
    <row r="544" spans="1:13">
      <c r="A544" s="947">
        <v>37826</v>
      </c>
      <c r="B544" s="948" t="s">
        <v>211</v>
      </c>
      <c r="C544" s="949" t="s">
        <v>1591</v>
      </c>
      <c r="D544" s="949" t="s">
        <v>1592</v>
      </c>
      <c r="E544" s="1478">
        <v>1</v>
      </c>
      <c r="F544" s="1476">
        <v>768900</v>
      </c>
      <c r="G544" s="1478">
        <v>0</v>
      </c>
      <c r="H544" s="1478">
        <v>0</v>
      </c>
      <c r="I544" s="1478">
        <v>0</v>
      </c>
      <c r="J544" s="1478">
        <v>1</v>
      </c>
      <c r="K544" s="1474" t="s">
        <v>64</v>
      </c>
      <c r="L544" s="1476">
        <v>768900</v>
      </c>
      <c r="M544" s="1474" t="s">
        <v>280</v>
      </c>
    </row>
    <row r="545" spans="1:13">
      <c r="A545" s="950" t="s">
        <v>243</v>
      </c>
      <c r="B545" s="948" t="s">
        <v>218</v>
      </c>
      <c r="C545" s="948" t="s">
        <v>1587</v>
      </c>
      <c r="D545" s="948" t="s">
        <v>80</v>
      </c>
      <c r="E545" s="1477"/>
      <c r="F545" s="1477"/>
      <c r="G545" s="1477"/>
      <c r="H545" s="1477"/>
      <c r="I545" s="1477"/>
      <c r="J545" s="1477"/>
      <c r="K545" s="1475"/>
      <c r="L545" s="1477"/>
      <c r="M545" s="1475"/>
    </row>
    <row r="546" spans="1:13">
      <c r="A546" s="947">
        <v>43517</v>
      </c>
      <c r="B546" s="948" t="s">
        <v>211</v>
      </c>
      <c r="C546" s="949"/>
      <c r="D546" s="949" t="s">
        <v>1593</v>
      </c>
      <c r="E546" s="1478">
        <v>1</v>
      </c>
      <c r="F546" s="1476">
        <v>1297000</v>
      </c>
      <c r="G546" s="1478">
        <v>0</v>
      </c>
      <c r="H546" s="1478">
        <v>0</v>
      </c>
      <c r="I546" s="1478">
        <v>0</v>
      </c>
      <c r="J546" s="1478">
        <v>1</v>
      </c>
      <c r="K546" s="1474" t="s">
        <v>66</v>
      </c>
      <c r="L546" s="1476">
        <v>1297000</v>
      </c>
      <c r="M546" s="1474" t="s">
        <v>637</v>
      </c>
    </row>
    <row r="547" spans="1:13">
      <c r="A547" s="950" t="s">
        <v>248</v>
      </c>
      <c r="B547" s="948" t="s">
        <v>218</v>
      </c>
      <c r="C547" s="948" t="s">
        <v>295</v>
      </c>
      <c r="D547" s="948" t="s">
        <v>80</v>
      </c>
      <c r="E547" s="1477"/>
      <c r="F547" s="1477"/>
      <c r="G547" s="1477"/>
      <c r="H547" s="1477"/>
      <c r="I547" s="1477"/>
      <c r="J547" s="1477"/>
      <c r="K547" s="1475"/>
      <c r="L547" s="1477"/>
      <c r="M547" s="1475"/>
    </row>
    <row r="548" spans="1:13" ht="66">
      <c r="A548" s="947">
        <v>43493</v>
      </c>
      <c r="B548" s="948" t="s">
        <v>211</v>
      </c>
      <c r="C548" s="949"/>
      <c r="D548" s="949" t="s">
        <v>1594</v>
      </c>
      <c r="E548" s="1478">
        <v>1</v>
      </c>
      <c r="F548" s="1476">
        <v>270000</v>
      </c>
      <c r="G548" s="1478">
        <v>0</v>
      </c>
      <c r="H548" s="1478">
        <v>0</v>
      </c>
      <c r="I548" s="1478">
        <v>0</v>
      </c>
      <c r="J548" s="1478">
        <v>1</v>
      </c>
      <c r="K548" s="1474" t="s">
        <v>64</v>
      </c>
      <c r="L548" s="1476">
        <v>270000</v>
      </c>
      <c r="M548" s="1474" t="s">
        <v>1595</v>
      </c>
    </row>
    <row r="549" spans="1:13">
      <c r="A549" s="950" t="s">
        <v>275</v>
      </c>
      <c r="B549" s="948" t="s">
        <v>218</v>
      </c>
      <c r="C549" s="948" t="s">
        <v>295</v>
      </c>
      <c r="D549" s="948" t="s">
        <v>827</v>
      </c>
      <c r="E549" s="1477"/>
      <c r="F549" s="1477"/>
      <c r="G549" s="1477"/>
      <c r="H549" s="1477"/>
      <c r="I549" s="1477"/>
      <c r="J549" s="1477"/>
      <c r="K549" s="1475"/>
      <c r="L549" s="1477"/>
      <c r="M549" s="1475"/>
    </row>
    <row r="550" spans="1:13">
      <c r="A550" s="947">
        <v>37826</v>
      </c>
      <c r="B550" s="948" t="s">
        <v>211</v>
      </c>
      <c r="C550" s="949" t="s">
        <v>1596</v>
      </c>
      <c r="D550" s="949" t="s">
        <v>1597</v>
      </c>
      <c r="E550" s="1478">
        <v>1</v>
      </c>
      <c r="F550" s="1476">
        <v>174900</v>
      </c>
      <c r="G550" s="1478">
        <v>0</v>
      </c>
      <c r="H550" s="1478">
        <v>0</v>
      </c>
      <c r="I550" s="1478">
        <v>0</v>
      </c>
      <c r="J550" s="1478">
        <v>1</v>
      </c>
      <c r="K550" s="1474" t="s">
        <v>64</v>
      </c>
      <c r="L550" s="1476">
        <v>174900</v>
      </c>
      <c r="M550" s="1474" t="s">
        <v>1598</v>
      </c>
    </row>
    <row r="551" spans="1:13">
      <c r="A551" s="950" t="s">
        <v>256</v>
      </c>
      <c r="B551" s="948" t="s">
        <v>218</v>
      </c>
      <c r="C551" s="948" t="s">
        <v>1587</v>
      </c>
      <c r="D551" s="948" t="s">
        <v>1004</v>
      </c>
      <c r="E551" s="1477"/>
      <c r="F551" s="1477"/>
      <c r="G551" s="1477"/>
      <c r="H551" s="1477"/>
      <c r="I551" s="1477"/>
      <c r="J551" s="1477"/>
      <c r="K551" s="1475"/>
      <c r="L551" s="1477"/>
      <c r="M551" s="1475"/>
    </row>
    <row r="552" spans="1:13">
      <c r="D552" s="951" t="s">
        <v>1135</v>
      </c>
      <c r="E552" s="945">
        <v>4</v>
      </c>
      <c r="G552" s="945">
        <v>0</v>
      </c>
      <c r="H552" s="945">
        <v>0</v>
      </c>
      <c r="I552" s="945">
        <v>0</v>
      </c>
      <c r="J552" s="945">
        <v>4</v>
      </c>
      <c r="L552" s="952">
        <v>2510800</v>
      </c>
    </row>
    <row r="555" spans="1:13" ht="20.25">
      <c r="A555" s="1479" t="s">
        <v>1133</v>
      </c>
      <c r="B555" s="1480"/>
      <c r="C555" s="1480"/>
      <c r="D555" s="1480"/>
      <c r="E555" s="1480"/>
      <c r="F555" s="1480"/>
      <c r="G555" s="1480"/>
      <c r="H555" s="1480"/>
      <c r="I555" s="1480"/>
      <c r="J555" s="1480"/>
      <c r="K555" s="1480"/>
      <c r="L555" s="1480"/>
      <c r="M555" s="1480"/>
    </row>
    <row r="557" spans="1:13">
      <c r="A557" s="945" t="s">
        <v>1599</v>
      </c>
    </row>
    <row r="558" spans="1:13">
      <c r="A558" s="946" t="s">
        <v>189</v>
      </c>
      <c r="B558" s="946" t="s">
        <v>53</v>
      </c>
      <c r="C558" s="946" t="s">
        <v>190</v>
      </c>
      <c r="D558" s="946" t="s">
        <v>191</v>
      </c>
      <c r="E558" s="1481" t="s">
        <v>192</v>
      </c>
      <c r="F558" s="1482"/>
      <c r="G558" s="1482"/>
      <c r="H558" s="1482"/>
      <c r="I558" s="1483"/>
      <c r="J558" s="1484" t="s">
        <v>193</v>
      </c>
      <c r="K558" s="1484" t="s">
        <v>194</v>
      </c>
      <c r="L558" s="1484" t="s">
        <v>195</v>
      </c>
      <c r="M558" s="1484" t="s">
        <v>196</v>
      </c>
    </row>
    <row r="559" spans="1:13">
      <c r="A559" s="946" t="s">
        <v>197</v>
      </c>
      <c r="B559" s="946" t="s">
        <v>198</v>
      </c>
      <c r="C559" s="946" t="s">
        <v>199</v>
      </c>
      <c r="D559" s="946" t="s">
        <v>200</v>
      </c>
      <c r="E559" s="946" t="s">
        <v>201</v>
      </c>
      <c r="F559" s="946" t="s">
        <v>202</v>
      </c>
      <c r="G559" s="946" t="s">
        <v>203</v>
      </c>
      <c r="H559" s="946" t="s">
        <v>204</v>
      </c>
      <c r="I559" s="946" t="s">
        <v>205</v>
      </c>
      <c r="J559" s="1475"/>
      <c r="K559" s="1475"/>
      <c r="L559" s="1475"/>
      <c r="M559" s="1475"/>
    </row>
    <row r="560" spans="1:13">
      <c r="A560" s="947">
        <v>38322</v>
      </c>
      <c r="B560" s="948" t="s">
        <v>211</v>
      </c>
      <c r="C560" s="949" t="s">
        <v>1600</v>
      </c>
      <c r="D560" s="949" t="s">
        <v>1601</v>
      </c>
      <c r="E560" s="1478">
        <v>15</v>
      </c>
      <c r="F560" s="1476">
        <v>365750</v>
      </c>
      <c r="G560" s="1478">
        <v>0</v>
      </c>
      <c r="H560" s="1478">
        <v>0</v>
      </c>
      <c r="I560" s="1478">
        <v>0</v>
      </c>
      <c r="J560" s="1478">
        <v>15</v>
      </c>
      <c r="K560" s="1474" t="s">
        <v>64</v>
      </c>
      <c r="L560" s="1476">
        <v>5486250</v>
      </c>
      <c r="M560" s="1474" t="s">
        <v>1602</v>
      </c>
    </row>
    <row r="561" spans="1:13">
      <c r="A561" s="950" t="s">
        <v>243</v>
      </c>
      <c r="B561" s="948" t="s">
        <v>210</v>
      </c>
      <c r="C561" s="948" t="s">
        <v>1603</v>
      </c>
      <c r="D561" s="948" t="s">
        <v>1004</v>
      </c>
      <c r="E561" s="1477"/>
      <c r="F561" s="1477"/>
      <c r="G561" s="1477"/>
      <c r="H561" s="1477"/>
      <c r="I561" s="1477"/>
      <c r="J561" s="1477"/>
      <c r="K561" s="1475"/>
      <c r="L561" s="1477"/>
      <c r="M561" s="1475"/>
    </row>
    <row r="562" spans="1:13">
      <c r="A562" s="947">
        <v>37893</v>
      </c>
      <c r="B562" s="948" t="s">
        <v>211</v>
      </c>
      <c r="C562" s="949" t="s">
        <v>1604</v>
      </c>
      <c r="D562" s="949" t="s">
        <v>1601</v>
      </c>
      <c r="E562" s="1478">
        <v>1</v>
      </c>
      <c r="F562" s="1476">
        <v>385000</v>
      </c>
      <c r="G562" s="1478">
        <v>0</v>
      </c>
      <c r="H562" s="1478">
        <v>0</v>
      </c>
      <c r="I562" s="1478">
        <v>0</v>
      </c>
      <c r="J562" s="1478">
        <v>1</v>
      </c>
      <c r="K562" s="1474" t="s">
        <v>64</v>
      </c>
      <c r="L562" s="1476">
        <v>385000</v>
      </c>
      <c r="M562" s="1474" t="s">
        <v>208</v>
      </c>
    </row>
    <row r="563" spans="1:13">
      <c r="A563" s="950" t="s">
        <v>257</v>
      </c>
      <c r="B563" s="948" t="s">
        <v>218</v>
      </c>
      <c r="C563" s="948" t="s">
        <v>1605</v>
      </c>
      <c r="D563" s="948" t="s">
        <v>1004</v>
      </c>
      <c r="E563" s="1477"/>
      <c r="F563" s="1477"/>
      <c r="G563" s="1477"/>
      <c r="H563" s="1477"/>
      <c r="I563" s="1477"/>
      <c r="J563" s="1477"/>
      <c r="K563" s="1475"/>
      <c r="L563" s="1477"/>
      <c r="M563" s="1475"/>
    </row>
    <row r="564" spans="1:13">
      <c r="D564" s="951" t="s">
        <v>1135</v>
      </c>
      <c r="E564" s="945">
        <v>16</v>
      </c>
      <c r="G564" s="945">
        <v>0</v>
      </c>
      <c r="H564" s="945">
        <v>0</v>
      </c>
      <c r="I564" s="945">
        <v>0</v>
      </c>
      <c r="J564" s="945">
        <v>16</v>
      </c>
      <c r="L564" s="952">
        <v>5871250</v>
      </c>
    </row>
    <row r="567" spans="1:13" ht="20.25">
      <c r="A567" s="1479" t="s">
        <v>1133</v>
      </c>
      <c r="B567" s="1480"/>
      <c r="C567" s="1480"/>
      <c r="D567" s="1480"/>
      <c r="E567" s="1480"/>
      <c r="F567" s="1480"/>
      <c r="G567" s="1480"/>
      <c r="H567" s="1480"/>
      <c r="I567" s="1480"/>
      <c r="J567" s="1480"/>
      <c r="K567" s="1480"/>
      <c r="L567" s="1480"/>
      <c r="M567" s="1480"/>
    </row>
    <row r="569" spans="1:13">
      <c r="A569" s="945" t="s">
        <v>1606</v>
      </c>
    </row>
    <row r="570" spans="1:13">
      <c r="A570" s="946" t="s">
        <v>189</v>
      </c>
      <c r="B570" s="946" t="s">
        <v>53</v>
      </c>
      <c r="C570" s="946" t="s">
        <v>190</v>
      </c>
      <c r="D570" s="946" t="s">
        <v>191</v>
      </c>
      <c r="E570" s="1481" t="s">
        <v>192</v>
      </c>
      <c r="F570" s="1482"/>
      <c r="G570" s="1482"/>
      <c r="H570" s="1482"/>
      <c r="I570" s="1483"/>
      <c r="J570" s="1484" t="s">
        <v>193</v>
      </c>
      <c r="K570" s="1484" t="s">
        <v>194</v>
      </c>
      <c r="L570" s="1484" t="s">
        <v>195</v>
      </c>
      <c r="M570" s="1484" t="s">
        <v>196</v>
      </c>
    </row>
    <row r="571" spans="1:13">
      <c r="A571" s="946" t="s">
        <v>197</v>
      </c>
      <c r="B571" s="946" t="s">
        <v>198</v>
      </c>
      <c r="C571" s="946" t="s">
        <v>199</v>
      </c>
      <c r="D571" s="946" t="s">
        <v>200</v>
      </c>
      <c r="E571" s="946" t="s">
        <v>201</v>
      </c>
      <c r="F571" s="946" t="s">
        <v>202</v>
      </c>
      <c r="G571" s="946" t="s">
        <v>203</v>
      </c>
      <c r="H571" s="946" t="s">
        <v>204</v>
      </c>
      <c r="I571" s="946" t="s">
        <v>205</v>
      </c>
      <c r="J571" s="1475"/>
      <c r="K571" s="1475"/>
      <c r="L571" s="1475"/>
      <c r="M571" s="1475"/>
    </row>
    <row r="572" spans="1:13" ht="33">
      <c r="A572" s="947">
        <v>37926</v>
      </c>
      <c r="B572" s="948" t="s">
        <v>211</v>
      </c>
      <c r="C572" s="949" t="s">
        <v>1607</v>
      </c>
      <c r="D572" s="949" t="s">
        <v>1608</v>
      </c>
      <c r="E572" s="1478">
        <v>1</v>
      </c>
      <c r="F572" s="1476">
        <v>107000000</v>
      </c>
      <c r="G572" s="1478">
        <v>0</v>
      </c>
      <c r="H572" s="1478">
        <v>0</v>
      </c>
      <c r="I572" s="1478">
        <v>0</v>
      </c>
      <c r="J572" s="1478">
        <v>1</v>
      </c>
      <c r="K572" s="1474" t="s">
        <v>66</v>
      </c>
      <c r="L572" s="1476">
        <v>107000000</v>
      </c>
      <c r="M572" s="1474" t="s">
        <v>208</v>
      </c>
    </row>
    <row r="573" spans="1:13">
      <c r="A573" s="950" t="s">
        <v>919</v>
      </c>
      <c r="B573" s="948" t="s">
        <v>1609</v>
      </c>
      <c r="C573" s="948" t="s">
        <v>1610</v>
      </c>
      <c r="D573" s="948" t="s">
        <v>81</v>
      </c>
      <c r="E573" s="1477"/>
      <c r="F573" s="1477"/>
      <c r="G573" s="1477"/>
      <c r="H573" s="1477"/>
      <c r="I573" s="1477"/>
      <c r="J573" s="1477"/>
      <c r="K573" s="1475"/>
      <c r="L573" s="1477"/>
      <c r="M573" s="1475"/>
    </row>
    <row r="574" spans="1:13" ht="33">
      <c r="A574" s="947">
        <v>44496</v>
      </c>
      <c r="B574" s="948" t="s">
        <v>211</v>
      </c>
      <c r="C574" s="949" t="s">
        <v>1611</v>
      </c>
      <c r="D574" s="949" t="s">
        <v>1612</v>
      </c>
      <c r="E574" s="1478">
        <v>1</v>
      </c>
      <c r="F574" s="1476">
        <v>1200000</v>
      </c>
      <c r="G574" s="1478">
        <v>0</v>
      </c>
      <c r="H574" s="1478">
        <v>0</v>
      </c>
      <c r="I574" s="1478">
        <v>0</v>
      </c>
      <c r="J574" s="1478">
        <v>1</v>
      </c>
      <c r="K574" s="1474" t="s">
        <v>66</v>
      </c>
      <c r="L574" s="1476">
        <v>1200000</v>
      </c>
      <c r="M574" s="1474" t="s">
        <v>1613</v>
      </c>
    </row>
    <row r="575" spans="1:13">
      <c r="A575" s="950" t="s">
        <v>258</v>
      </c>
      <c r="B575" s="948" t="s">
        <v>218</v>
      </c>
      <c r="C575" s="948" t="s">
        <v>1614</v>
      </c>
      <c r="D575" s="948" t="s">
        <v>83</v>
      </c>
      <c r="E575" s="1477"/>
      <c r="F575" s="1477"/>
      <c r="G575" s="1477"/>
      <c r="H575" s="1477"/>
      <c r="I575" s="1477"/>
      <c r="J575" s="1477"/>
      <c r="K575" s="1475"/>
      <c r="L575" s="1477"/>
      <c r="M575" s="1475"/>
    </row>
    <row r="576" spans="1:13" ht="33">
      <c r="A576" s="947">
        <v>41792</v>
      </c>
      <c r="B576" s="948" t="s">
        <v>211</v>
      </c>
      <c r="C576" s="949" t="s">
        <v>1615</v>
      </c>
      <c r="D576" s="949" t="s">
        <v>1616</v>
      </c>
      <c r="E576" s="1478">
        <v>1</v>
      </c>
      <c r="F576" s="1476">
        <v>5385000</v>
      </c>
      <c r="G576" s="1478">
        <v>0</v>
      </c>
      <c r="H576" s="1478">
        <v>0</v>
      </c>
      <c r="I576" s="1478">
        <v>0</v>
      </c>
      <c r="J576" s="1478">
        <v>1</v>
      </c>
      <c r="K576" s="1474" t="s">
        <v>66</v>
      </c>
      <c r="L576" s="1476">
        <v>5385000</v>
      </c>
      <c r="M576" s="1474" t="s">
        <v>1617</v>
      </c>
    </row>
    <row r="577" spans="1:13">
      <c r="A577" s="950" t="s">
        <v>256</v>
      </c>
      <c r="B577" s="948" t="s">
        <v>218</v>
      </c>
      <c r="C577" s="948" t="s">
        <v>1618</v>
      </c>
      <c r="D577" s="948" t="s">
        <v>81</v>
      </c>
      <c r="E577" s="1477"/>
      <c r="F577" s="1477"/>
      <c r="G577" s="1477"/>
      <c r="H577" s="1477"/>
      <c r="I577" s="1477"/>
      <c r="J577" s="1477"/>
      <c r="K577" s="1475"/>
      <c r="L577" s="1477"/>
      <c r="M577" s="1475"/>
    </row>
    <row r="578" spans="1:13">
      <c r="A578" s="947">
        <v>43928</v>
      </c>
      <c r="B578" s="948" t="s">
        <v>211</v>
      </c>
      <c r="C578" s="949" t="s">
        <v>1607</v>
      </c>
      <c r="D578" s="949" t="s">
        <v>1619</v>
      </c>
      <c r="E578" s="1478">
        <v>1</v>
      </c>
      <c r="F578" s="1476">
        <v>36000000</v>
      </c>
      <c r="G578" s="1478">
        <v>0</v>
      </c>
      <c r="H578" s="1478">
        <v>0</v>
      </c>
      <c r="I578" s="1478">
        <v>0</v>
      </c>
      <c r="J578" s="1478">
        <v>1</v>
      </c>
      <c r="K578" s="1474" t="s">
        <v>66</v>
      </c>
      <c r="L578" s="1476">
        <v>36000000</v>
      </c>
      <c r="M578" s="1474" t="s">
        <v>1620</v>
      </c>
    </row>
    <row r="579" spans="1:13">
      <c r="A579" s="950" t="s">
        <v>257</v>
      </c>
      <c r="B579" s="948" t="s">
        <v>218</v>
      </c>
      <c r="C579" s="948" t="s">
        <v>1621</v>
      </c>
      <c r="D579" s="948" t="s">
        <v>81</v>
      </c>
      <c r="E579" s="1477"/>
      <c r="F579" s="1477"/>
      <c r="G579" s="1477"/>
      <c r="H579" s="1477"/>
      <c r="I579" s="1477"/>
      <c r="J579" s="1477"/>
      <c r="K579" s="1475"/>
      <c r="L579" s="1477"/>
      <c r="M579" s="1475"/>
    </row>
    <row r="580" spans="1:13" ht="33">
      <c r="A580" s="947">
        <v>43515</v>
      </c>
      <c r="B580" s="948" t="s">
        <v>211</v>
      </c>
      <c r="C580" s="949"/>
      <c r="D580" s="949" t="s">
        <v>1622</v>
      </c>
      <c r="E580" s="1478">
        <v>1</v>
      </c>
      <c r="F580" s="1476">
        <v>1050000</v>
      </c>
      <c r="G580" s="1478">
        <v>0</v>
      </c>
      <c r="H580" s="1478">
        <v>0</v>
      </c>
      <c r="I580" s="1478">
        <v>0</v>
      </c>
      <c r="J580" s="1478">
        <v>1</v>
      </c>
      <c r="K580" s="1474" t="s">
        <v>66</v>
      </c>
      <c r="L580" s="1476">
        <v>1050000</v>
      </c>
      <c r="M580" s="1474" t="s">
        <v>220</v>
      </c>
    </row>
    <row r="581" spans="1:13">
      <c r="A581" s="950" t="s">
        <v>401</v>
      </c>
      <c r="B581" s="948" t="s">
        <v>218</v>
      </c>
      <c r="C581" s="948" t="s">
        <v>1623</v>
      </c>
      <c r="D581" s="948" t="s">
        <v>1004</v>
      </c>
      <c r="E581" s="1477"/>
      <c r="F581" s="1477"/>
      <c r="G581" s="1477"/>
      <c r="H581" s="1477"/>
      <c r="I581" s="1477"/>
      <c r="J581" s="1477"/>
      <c r="K581" s="1475"/>
      <c r="L581" s="1477"/>
      <c r="M581" s="1475"/>
    </row>
    <row r="582" spans="1:13">
      <c r="D582" s="951" t="s">
        <v>1135</v>
      </c>
      <c r="E582" s="945">
        <v>5</v>
      </c>
      <c r="G582" s="945">
        <v>0</v>
      </c>
      <c r="H582" s="945">
        <v>0</v>
      </c>
      <c r="I582" s="945">
        <v>0</v>
      </c>
      <c r="J582" s="945">
        <v>5</v>
      </c>
      <c r="L582" s="952">
        <v>150635000</v>
      </c>
    </row>
    <row r="585" spans="1:13" ht="20.25">
      <c r="A585" s="1479" t="s">
        <v>1133</v>
      </c>
      <c r="B585" s="1480"/>
      <c r="C585" s="1480"/>
      <c r="D585" s="1480"/>
      <c r="E585" s="1480"/>
      <c r="F585" s="1480"/>
      <c r="G585" s="1480"/>
      <c r="H585" s="1480"/>
      <c r="I585" s="1480"/>
      <c r="J585" s="1480"/>
      <c r="K585" s="1480"/>
      <c r="L585" s="1480"/>
      <c r="M585" s="1480"/>
    </row>
    <row r="587" spans="1:13">
      <c r="A587" s="945" t="s">
        <v>1624</v>
      </c>
    </row>
    <row r="588" spans="1:13">
      <c r="A588" s="946" t="s">
        <v>189</v>
      </c>
      <c r="B588" s="946" t="s">
        <v>53</v>
      </c>
      <c r="C588" s="946" t="s">
        <v>190</v>
      </c>
      <c r="D588" s="946" t="s">
        <v>191</v>
      </c>
      <c r="E588" s="1481" t="s">
        <v>192</v>
      </c>
      <c r="F588" s="1482"/>
      <c r="G588" s="1482"/>
      <c r="H588" s="1482"/>
      <c r="I588" s="1483"/>
      <c r="J588" s="1484" t="s">
        <v>193</v>
      </c>
      <c r="K588" s="1484" t="s">
        <v>194</v>
      </c>
      <c r="L588" s="1484" t="s">
        <v>195</v>
      </c>
      <c r="M588" s="1484" t="s">
        <v>196</v>
      </c>
    </row>
    <row r="589" spans="1:13">
      <c r="A589" s="946" t="s">
        <v>197</v>
      </c>
      <c r="B589" s="946" t="s">
        <v>198</v>
      </c>
      <c r="C589" s="946" t="s">
        <v>199</v>
      </c>
      <c r="D589" s="946" t="s">
        <v>200</v>
      </c>
      <c r="E589" s="946" t="s">
        <v>201</v>
      </c>
      <c r="F589" s="946" t="s">
        <v>202</v>
      </c>
      <c r="G589" s="946" t="s">
        <v>203</v>
      </c>
      <c r="H589" s="946" t="s">
        <v>204</v>
      </c>
      <c r="I589" s="946" t="s">
        <v>205</v>
      </c>
      <c r="J589" s="1475"/>
      <c r="K589" s="1475"/>
      <c r="L589" s="1475"/>
      <c r="M589" s="1475"/>
    </row>
    <row r="590" spans="1:13">
      <c r="A590" s="947">
        <v>42236</v>
      </c>
      <c r="B590" s="948" t="s">
        <v>211</v>
      </c>
      <c r="C590" s="949" t="s">
        <v>1625</v>
      </c>
      <c r="D590" s="949" t="s">
        <v>1626</v>
      </c>
      <c r="E590" s="1478">
        <v>1</v>
      </c>
      <c r="F590" s="1476">
        <v>7700000</v>
      </c>
      <c r="G590" s="1478">
        <v>0</v>
      </c>
      <c r="H590" s="1478">
        <v>0</v>
      </c>
      <c r="I590" s="1478">
        <v>0</v>
      </c>
      <c r="J590" s="1478">
        <v>1</v>
      </c>
      <c r="K590" s="1474" t="s">
        <v>66</v>
      </c>
      <c r="L590" s="1476">
        <v>7700000</v>
      </c>
      <c r="M590" s="1474" t="s">
        <v>208</v>
      </c>
    </row>
    <row r="591" spans="1:13">
      <c r="A591" s="950" t="s">
        <v>256</v>
      </c>
      <c r="B591" s="948" t="s">
        <v>218</v>
      </c>
      <c r="C591" s="948" t="s">
        <v>1627</v>
      </c>
      <c r="D591" s="948" t="s">
        <v>81</v>
      </c>
      <c r="E591" s="1477"/>
      <c r="F591" s="1477"/>
      <c r="G591" s="1477"/>
      <c r="H591" s="1477"/>
      <c r="I591" s="1477"/>
      <c r="J591" s="1477"/>
      <c r="K591" s="1475"/>
      <c r="L591" s="1477"/>
      <c r="M591" s="1475"/>
    </row>
    <row r="592" spans="1:13">
      <c r="D592" s="951" t="s">
        <v>1135</v>
      </c>
      <c r="E592" s="945">
        <v>1</v>
      </c>
      <c r="G592" s="945">
        <v>0</v>
      </c>
      <c r="H592" s="945">
        <v>0</v>
      </c>
      <c r="I592" s="945">
        <v>0</v>
      </c>
      <c r="J592" s="945">
        <v>1</v>
      </c>
      <c r="L592" s="952">
        <v>7700000</v>
      </c>
    </row>
    <row r="595" spans="1:13" ht="20.25">
      <c r="A595" s="1479" t="s">
        <v>1133</v>
      </c>
      <c r="B595" s="1480"/>
      <c r="C595" s="1480"/>
      <c r="D595" s="1480"/>
      <c r="E595" s="1480"/>
      <c r="F595" s="1480"/>
      <c r="G595" s="1480"/>
      <c r="H595" s="1480"/>
      <c r="I595" s="1480"/>
      <c r="J595" s="1480"/>
      <c r="K595" s="1480"/>
      <c r="L595" s="1480"/>
      <c r="M595" s="1480"/>
    </row>
    <row r="597" spans="1:13">
      <c r="A597" s="945" t="s">
        <v>1628</v>
      </c>
    </row>
    <row r="598" spans="1:13">
      <c r="A598" s="946" t="s">
        <v>189</v>
      </c>
      <c r="B598" s="946" t="s">
        <v>53</v>
      </c>
      <c r="C598" s="946" t="s">
        <v>190</v>
      </c>
      <c r="D598" s="946" t="s">
        <v>191</v>
      </c>
      <c r="E598" s="1481" t="s">
        <v>192</v>
      </c>
      <c r="F598" s="1482"/>
      <c r="G598" s="1482"/>
      <c r="H598" s="1482"/>
      <c r="I598" s="1483"/>
      <c r="J598" s="1484" t="s">
        <v>193</v>
      </c>
      <c r="K598" s="1484" t="s">
        <v>194</v>
      </c>
      <c r="L598" s="1484" t="s">
        <v>195</v>
      </c>
      <c r="M598" s="1484" t="s">
        <v>196</v>
      </c>
    </row>
    <row r="599" spans="1:13">
      <c r="A599" s="946" t="s">
        <v>197</v>
      </c>
      <c r="B599" s="946" t="s">
        <v>198</v>
      </c>
      <c r="C599" s="946" t="s">
        <v>199</v>
      </c>
      <c r="D599" s="946" t="s">
        <v>200</v>
      </c>
      <c r="E599" s="946" t="s">
        <v>201</v>
      </c>
      <c r="F599" s="946" t="s">
        <v>202</v>
      </c>
      <c r="G599" s="946" t="s">
        <v>203</v>
      </c>
      <c r="H599" s="946" t="s">
        <v>204</v>
      </c>
      <c r="I599" s="946" t="s">
        <v>205</v>
      </c>
      <c r="J599" s="1475"/>
      <c r="K599" s="1475"/>
      <c r="L599" s="1475"/>
      <c r="M599" s="1475"/>
    </row>
    <row r="600" spans="1:13" ht="33">
      <c r="A600" s="947">
        <v>37887</v>
      </c>
      <c r="B600" s="948" t="s">
        <v>211</v>
      </c>
      <c r="C600" s="949" t="s">
        <v>1629</v>
      </c>
      <c r="D600" s="949" t="s">
        <v>1630</v>
      </c>
      <c r="E600" s="1478">
        <v>1</v>
      </c>
      <c r="F600" s="1476">
        <v>2200000</v>
      </c>
      <c r="G600" s="1478">
        <v>0</v>
      </c>
      <c r="H600" s="1478">
        <v>0</v>
      </c>
      <c r="I600" s="1478">
        <v>0</v>
      </c>
      <c r="J600" s="1478">
        <v>1</v>
      </c>
      <c r="K600" s="1474" t="s">
        <v>66</v>
      </c>
      <c r="L600" s="1476">
        <v>2200000</v>
      </c>
      <c r="M600" s="1474" t="s">
        <v>208</v>
      </c>
    </row>
    <row r="601" spans="1:13">
      <c r="A601" s="950" t="s">
        <v>275</v>
      </c>
      <c r="B601" s="948" t="s">
        <v>218</v>
      </c>
      <c r="C601" s="948" t="s">
        <v>1610</v>
      </c>
      <c r="D601" s="948" t="s">
        <v>81</v>
      </c>
      <c r="E601" s="1477"/>
      <c r="F601" s="1477"/>
      <c r="G601" s="1477"/>
      <c r="H601" s="1477"/>
      <c r="I601" s="1477"/>
      <c r="J601" s="1477"/>
      <c r="K601" s="1475"/>
      <c r="L601" s="1477"/>
      <c r="M601" s="1475"/>
    </row>
    <row r="602" spans="1:13">
      <c r="A602" s="947">
        <v>43671</v>
      </c>
      <c r="B602" s="948" t="s">
        <v>211</v>
      </c>
      <c r="C602" s="949" t="s">
        <v>1631</v>
      </c>
      <c r="D602" s="949" t="s">
        <v>1632</v>
      </c>
      <c r="E602" s="1478">
        <v>1</v>
      </c>
      <c r="F602" s="1476">
        <v>1000000</v>
      </c>
      <c r="G602" s="1478">
        <v>0</v>
      </c>
      <c r="H602" s="1478">
        <v>0</v>
      </c>
      <c r="I602" s="1478">
        <v>0</v>
      </c>
      <c r="J602" s="1478">
        <v>1</v>
      </c>
      <c r="K602" s="1474" t="s">
        <v>66</v>
      </c>
      <c r="L602" s="1476">
        <v>1000000</v>
      </c>
      <c r="M602" s="1474" t="s">
        <v>918</v>
      </c>
    </row>
    <row r="603" spans="1:13">
      <c r="A603" s="950" t="s">
        <v>256</v>
      </c>
      <c r="B603" s="948" t="s">
        <v>218</v>
      </c>
      <c r="C603" s="948" t="s">
        <v>1633</v>
      </c>
      <c r="D603" s="948" t="s">
        <v>81</v>
      </c>
      <c r="E603" s="1477"/>
      <c r="F603" s="1477"/>
      <c r="G603" s="1477"/>
      <c r="H603" s="1477"/>
      <c r="I603" s="1477"/>
      <c r="J603" s="1477"/>
      <c r="K603" s="1475"/>
      <c r="L603" s="1477"/>
      <c r="M603" s="1475"/>
    </row>
    <row r="604" spans="1:13">
      <c r="D604" s="951" t="s">
        <v>1135</v>
      </c>
      <c r="E604" s="945">
        <v>2</v>
      </c>
      <c r="G604" s="945">
        <v>0</v>
      </c>
      <c r="H604" s="945">
        <v>0</v>
      </c>
      <c r="I604" s="945">
        <v>0</v>
      </c>
      <c r="J604" s="945">
        <v>2</v>
      </c>
      <c r="L604" s="952">
        <v>3200000</v>
      </c>
    </row>
    <row r="607" spans="1:13" ht="20.25">
      <c r="A607" s="1479" t="s">
        <v>1133</v>
      </c>
      <c r="B607" s="1480"/>
      <c r="C607" s="1480"/>
      <c r="D607" s="1480"/>
      <c r="E607" s="1480"/>
      <c r="F607" s="1480"/>
      <c r="G607" s="1480"/>
      <c r="H607" s="1480"/>
      <c r="I607" s="1480"/>
      <c r="J607" s="1480"/>
      <c r="K607" s="1480"/>
      <c r="L607" s="1480"/>
      <c r="M607" s="1480"/>
    </row>
    <row r="609" spans="1:13">
      <c r="A609" s="945" t="s">
        <v>1634</v>
      </c>
    </row>
    <row r="610" spans="1:13">
      <c r="A610" s="946" t="s">
        <v>189</v>
      </c>
      <c r="B610" s="946" t="s">
        <v>53</v>
      </c>
      <c r="C610" s="946" t="s">
        <v>190</v>
      </c>
      <c r="D610" s="946" t="s">
        <v>191</v>
      </c>
      <c r="E610" s="1481" t="s">
        <v>192</v>
      </c>
      <c r="F610" s="1482"/>
      <c r="G610" s="1482"/>
      <c r="H610" s="1482"/>
      <c r="I610" s="1483"/>
      <c r="J610" s="1484" t="s">
        <v>193</v>
      </c>
      <c r="K610" s="1484" t="s">
        <v>194</v>
      </c>
      <c r="L610" s="1484" t="s">
        <v>195</v>
      </c>
      <c r="M610" s="1484" t="s">
        <v>196</v>
      </c>
    </row>
    <row r="611" spans="1:13">
      <c r="A611" s="946" t="s">
        <v>197</v>
      </c>
      <c r="B611" s="946" t="s">
        <v>198</v>
      </c>
      <c r="C611" s="946" t="s">
        <v>199</v>
      </c>
      <c r="D611" s="946" t="s">
        <v>200</v>
      </c>
      <c r="E611" s="946" t="s">
        <v>201</v>
      </c>
      <c r="F611" s="946" t="s">
        <v>202</v>
      </c>
      <c r="G611" s="946" t="s">
        <v>203</v>
      </c>
      <c r="H611" s="946" t="s">
        <v>204</v>
      </c>
      <c r="I611" s="946" t="s">
        <v>205</v>
      </c>
      <c r="J611" s="1475"/>
      <c r="K611" s="1475"/>
      <c r="L611" s="1475"/>
      <c r="M611" s="1475"/>
    </row>
    <row r="612" spans="1:13">
      <c r="A612" s="947">
        <v>37926</v>
      </c>
      <c r="B612" s="948" t="s">
        <v>211</v>
      </c>
      <c r="C612" s="949" t="s">
        <v>1635</v>
      </c>
      <c r="D612" s="949" t="s">
        <v>1636</v>
      </c>
      <c r="E612" s="1478">
        <v>1</v>
      </c>
      <c r="F612" s="1476">
        <v>2800000</v>
      </c>
      <c r="G612" s="1478">
        <v>0</v>
      </c>
      <c r="H612" s="1478">
        <v>0</v>
      </c>
      <c r="I612" s="1478">
        <v>0</v>
      </c>
      <c r="J612" s="1478">
        <v>1</v>
      </c>
      <c r="K612" s="1474" t="s">
        <v>66</v>
      </c>
      <c r="L612" s="1476">
        <v>2800000</v>
      </c>
      <c r="M612" s="1474" t="s">
        <v>1637</v>
      </c>
    </row>
    <row r="613" spans="1:13">
      <c r="A613" s="950" t="s">
        <v>275</v>
      </c>
      <c r="B613" s="948" t="s">
        <v>218</v>
      </c>
      <c r="C613" s="948" t="s">
        <v>1610</v>
      </c>
      <c r="D613" s="948" t="s">
        <v>81</v>
      </c>
      <c r="E613" s="1477"/>
      <c r="F613" s="1477"/>
      <c r="G613" s="1477"/>
      <c r="H613" s="1477"/>
      <c r="I613" s="1477"/>
      <c r="J613" s="1477"/>
      <c r="K613" s="1475"/>
      <c r="L613" s="1477"/>
      <c r="M613" s="1475"/>
    </row>
    <row r="614" spans="1:13">
      <c r="D614" s="951" t="s">
        <v>1135</v>
      </c>
      <c r="E614" s="945">
        <v>1</v>
      </c>
      <c r="G614" s="945">
        <v>0</v>
      </c>
      <c r="H614" s="945">
        <v>0</v>
      </c>
      <c r="I614" s="945">
        <v>0</v>
      </c>
      <c r="J614" s="945">
        <v>1</v>
      </c>
      <c r="L614" s="952">
        <v>2800000</v>
      </c>
    </row>
    <row r="617" spans="1:13" ht="20.25">
      <c r="A617" s="1479" t="s">
        <v>1133</v>
      </c>
      <c r="B617" s="1480"/>
      <c r="C617" s="1480"/>
      <c r="D617" s="1480"/>
      <c r="E617" s="1480"/>
      <c r="F617" s="1480"/>
      <c r="G617" s="1480"/>
      <c r="H617" s="1480"/>
      <c r="I617" s="1480"/>
      <c r="J617" s="1480"/>
      <c r="K617" s="1480"/>
      <c r="L617" s="1480"/>
      <c r="M617" s="1480"/>
    </row>
    <row r="619" spans="1:13">
      <c r="A619" s="945" t="s">
        <v>1638</v>
      </c>
    </row>
    <row r="620" spans="1:13">
      <c r="A620" s="946" t="s">
        <v>189</v>
      </c>
      <c r="B620" s="946" t="s">
        <v>53</v>
      </c>
      <c r="C620" s="946" t="s">
        <v>190</v>
      </c>
      <c r="D620" s="946" t="s">
        <v>191</v>
      </c>
      <c r="E620" s="1481" t="s">
        <v>192</v>
      </c>
      <c r="F620" s="1482"/>
      <c r="G620" s="1482"/>
      <c r="H620" s="1482"/>
      <c r="I620" s="1483"/>
      <c r="J620" s="1484" t="s">
        <v>193</v>
      </c>
      <c r="K620" s="1484" t="s">
        <v>194</v>
      </c>
      <c r="L620" s="1484" t="s">
        <v>195</v>
      </c>
      <c r="M620" s="1484" t="s">
        <v>196</v>
      </c>
    </row>
    <row r="621" spans="1:13">
      <c r="A621" s="946" t="s">
        <v>197</v>
      </c>
      <c r="B621" s="946" t="s">
        <v>198</v>
      </c>
      <c r="C621" s="946" t="s">
        <v>199</v>
      </c>
      <c r="D621" s="946" t="s">
        <v>200</v>
      </c>
      <c r="E621" s="946" t="s">
        <v>201</v>
      </c>
      <c r="F621" s="946" t="s">
        <v>202</v>
      </c>
      <c r="G621" s="946" t="s">
        <v>203</v>
      </c>
      <c r="H621" s="946" t="s">
        <v>204</v>
      </c>
      <c r="I621" s="946" t="s">
        <v>205</v>
      </c>
      <c r="J621" s="1475"/>
      <c r="K621" s="1475"/>
      <c r="L621" s="1475"/>
      <c r="M621" s="1475"/>
    </row>
    <row r="622" spans="1:13">
      <c r="A622" s="947">
        <v>37956</v>
      </c>
      <c r="B622" s="948" t="s">
        <v>211</v>
      </c>
      <c r="C622" s="949" t="s">
        <v>1639</v>
      </c>
      <c r="D622" s="949" t="s">
        <v>1640</v>
      </c>
      <c r="E622" s="1478">
        <v>1</v>
      </c>
      <c r="F622" s="1476">
        <v>396000</v>
      </c>
      <c r="G622" s="1478">
        <v>0</v>
      </c>
      <c r="H622" s="1478">
        <v>0</v>
      </c>
      <c r="I622" s="1478">
        <v>0</v>
      </c>
      <c r="J622" s="1478">
        <v>1</v>
      </c>
      <c r="K622" s="1474" t="s">
        <v>66</v>
      </c>
      <c r="L622" s="1476">
        <v>396000</v>
      </c>
      <c r="M622" s="1474" t="s">
        <v>208</v>
      </c>
    </row>
    <row r="623" spans="1:13">
      <c r="A623" s="950" t="s">
        <v>275</v>
      </c>
      <c r="B623" s="948" t="s">
        <v>218</v>
      </c>
      <c r="C623" s="948" t="s">
        <v>1641</v>
      </c>
      <c r="D623" s="948" t="s">
        <v>81</v>
      </c>
      <c r="E623" s="1477"/>
      <c r="F623" s="1477"/>
      <c r="G623" s="1477"/>
      <c r="H623" s="1477"/>
      <c r="I623" s="1477"/>
      <c r="J623" s="1477"/>
      <c r="K623" s="1475"/>
      <c r="L623" s="1477"/>
      <c r="M623" s="1475"/>
    </row>
    <row r="624" spans="1:13">
      <c r="D624" s="951" t="s">
        <v>1135</v>
      </c>
      <c r="E624" s="945">
        <v>1</v>
      </c>
      <c r="G624" s="945">
        <v>0</v>
      </c>
      <c r="H624" s="945">
        <v>0</v>
      </c>
      <c r="I624" s="945">
        <v>0</v>
      </c>
      <c r="J624" s="945">
        <v>1</v>
      </c>
      <c r="L624" s="952">
        <v>396000</v>
      </c>
    </row>
    <row r="627" spans="1:13" ht="20.25">
      <c r="A627" s="1479" t="s">
        <v>1133</v>
      </c>
      <c r="B627" s="1480"/>
      <c r="C627" s="1480"/>
      <c r="D627" s="1480"/>
      <c r="E627" s="1480"/>
      <c r="F627" s="1480"/>
      <c r="G627" s="1480"/>
      <c r="H627" s="1480"/>
      <c r="I627" s="1480"/>
      <c r="J627" s="1480"/>
      <c r="K627" s="1480"/>
      <c r="L627" s="1480"/>
      <c r="M627" s="1480"/>
    </row>
    <row r="629" spans="1:13">
      <c r="A629" s="945" t="s">
        <v>1642</v>
      </c>
    </row>
    <row r="630" spans="1:13">
      <c r="A630" s="946" t="s">
        <v>189</v>
      </c>
      <c r="B630" s="946" t="s">
        <v>53</v>
      </c>
      <c r="C630" s="946" t="s">
        <v>190</v>
      </c>
      <c r="D630" s="946" t="s">
        <v>191</v>
      </c>
      <c r="E630" s="1481" t="s">
        <v>192</v>
      </c>
      <c r="F630" s="1482"/>
      <c r="G630" s="1482"/>
      <c r="H630" s="1482"/>
      <c r="I630" s="1483"/>
      <c r="J630" s="1484" t="s">
        <v>193</v>
      </c>
      <c r="K630" s="1484" t="s">
        <v>194</v>
      </c>
      <c r="L630" s="1484" t="s">
        <v>195</v>
      </c>
      <c r="M630" s="1484" t="s">
        <v>196</v>
      </c>
    </row>
    <row r="631" spans="1:13">
      <c r="A631" s="946" t="s">
        <v>197</v>
      </c>
      <c r="B631" s="946" t="s">
        <v>198</v>
      </c>
      <c r="C631" s="946" t="s">
        <v>199</v>
      </c>
      <c r="D631" s="946" t="s">
        <v>200</v>
      </c>
      <c r="E631" s="946" t="s">
        <v>201</v>
      </c>
      <c r="F631" s="946" t="s">
        <v>202</v>
      </c>
      <c r="G631" s="946" t="s">
        <v>203</v>
      </c>
      <c r="H631" s="946" t="s">
        <v>204</v>
      </c>
      <c r="I631" s="946" t="s">
        <v>205</v>
      </c>
      <c r="J631" s="1475"/>
      <c r="K631" s="1475"/>
      <c r="L631" s="1475"/>
      <c r="M631" s="1475"/>
    </row>
    <row r="632" spans="1:13" ht="33">
      <c r="A632" s="947">
        <v>39056</v>
      </c>
      <c r="B632" s="948" t="s">
        <v>211</v>
      </c>
      <c r="C632" s="949"/>
      <c r="D632" s="949" t="s">
        <v>1643</v>
      </c>
      <c r="E632" s="1478">
        <v>2</v>
      </c>
      <c r="F632" s="1476">
        <v>285000</v>
      </c>
      <c r="G632" s="1478">
        <v>0</v>
      </c>
      <c r="H632" s="1478">
        <v>1</v>
      </c>
      <c r="I632" s="1478">
        <v>0</v>
      </c>
      <c r="J632" s="1478">
        <v>1</v>
      </c>
      <c r="K632" s="1474" t="s">
        <v>66</v>
      </c>
      <c r="L632" s="1476">
        <v>570000</v>
      </c>
      <c r="M632" s="1474" t="s">
        <v>1644</v>
      </c>
    </row>
    <row r="633" spans="1:13">
      <c r="A633" s="950" t="s">
        <v>248</v>
      </c>
      <c r="B633" s="948" t="s">
        <v>218</v>
      </c>
      <c r="C633" s="948" t="s">
        <v>363</v>
      </c>
      <c r="D633" s="948" t="s">
        <v>80</v>
      </c>
      <c r="E633" s="1477"/>
      <c r="F633" s="1477"/>
      <c r="G633" s="1477"/>
      <c r="H633" s="1477"/>
      <c r="I633" s="1477"/>
      <c r="J633" s="1477"/>
      <c r="K633" s="1475"/>
      <c r="L633" s="1477"/>
      <c r="M633" s="1475"/>
    </row>
    <row r="634" spans="1:13">
      <c r="A634" s="947">
        <v>43454</v>
      </c>
      <c r="B634" s="948" t="s">
        <v>211</v>
      </c>
      <c r="C634" s="949"/>
      <c r="D634" s="949" t="s">
        <v>1645</v>
      </c>
      <c r="E634" s="1478">
        <v>2</v>
      </c>
      <c r="F634" s="1476">
        <v>129000</v>
      </c>
      <c r="G634" s="1478">
        <v>0</v>
      </c>
      <c r="H634" s="1478">
        <v>0</v>
      </c>
      <c r="I634" s="1478">
        <v>0</v>
      </c>
      <c r="J634" s="1478">
        <v>2</v>
      </c>
      <c r="K634" s="1474" t="s">
        <v>66</v>
      </c>
      <c r="L634" s="1476">
        <v>258000</v>
      </c>
      <c r="M634" s="1474" t="s">
        <v>180</v>
      </c>
    </row>
    <row r="635" spans="1:13">
      <c r="A635" s="950" t="s">
        <v>234</v>
      </c>
      <c r="B635" s="948" t="s">
        <v>218</v>
      </c>
      <c r="C635" s="948" t="s">
        <v>1002</v>
      </c>
      <c r="D635" s="948" t="s">
        <v>80</v>
      </c>
      <c r="E635" s="1477"/>
      <c r="F635" s="1477"/>
      <c r="G635" s="1477"/>
      <c r="H635" s="1477"/>
      <c r="I635" s="1477"/>
      <c r="J635" s="1477"/>
      <c r="K635" s="1475"/>
      <c r="L635" s="1477"/>
      <c r="M635" s="1475"/>
    </row>
    <row r="636" spans="1:13">
      <c r="A636" s="947">
        <v>39779</v>
      </c>
      <c r="B636" s="948" t="s">
        <v>211</v>
      </c>
      <c r="C636" s="949" t="s">
        <v>1646</v>
      </c>
      <c r="D636" s="949" t="s">
        <v>1647</v>
      </c>
      <c r="E636" s="1478">
        <v>2</v>
      </c>
      <c r="F636" s="1476">
        <v>180000</v>
      </c>
      <c r="G636" s="1478">
        <v>0</v>
      </c>
      <c r="H636" s="1478">
        <v>0</v>
      </c>
      <c r="I636" s="1478">
        <v>0</v>
      </c>
      <c r="J636" s="1478">
        <v>2</v>
      </c>
      <c r="K636" s="1474" t="s">
        <v>66</v>
      </c>
      <c r="L636" s="1476">
        <v>360000</v>
      </c>
      <c r="M636" s="1474" t="s">
        <v>281</v>
      </c>
    </row>
    <row r="637" spans="1:13">
      <c r="A637" s="950" t="s">
        <v>287</v>
      </c>
      <c r="B637" s="948" t="s">
        <v>218</v>
      </c>
      <c r="C637" s="948" t="s">
        <v>399</v>
      </c>
      <c r="D637" s="948" t="s">
        <v>81</v>
      </c>
      <c r="E637" s="1477"/>
      <c r="F637" s="1477"/>
      <c r="G637" s="1477"/>
      <c r="H637" s="1477"/>
      <c r="I637" s="1477"/>
      <c r="J637" s="1477"/>
      <c r="K637" s="1475"/>
      <c r="L637" s="1477"/>
      <c r="M637" s="1475"/>
    </row>
    <row r="638" spans="1:13">
      <c r="D638" s="951" t="s">
        <v>1135</v>
      </c>
      <c r="E638" s="945">
        <v>6</v>
      </c>
      <c r="G638" s="945">
        <v>0</v>
      </c>
      <c r="H638" s="945">
        <v>1</v>
      </c>
      <c r="I638" s="945">
        <v>0</v>
      </c>
      <c r="J638" s="945">
        <v>5</v>
      </c>
      <c r="L638" s="952">
        <v>1188000</v>
      </c>
    </row>
    <row r="641" spans="1:13" ht="20.25">
      <c r="A641" s="1479" t="s">
        <v>1133</v>
      </c>
      <c r="B641" s="1480"/>
      <c r="C641" s="1480"/>
      <c r="D641" s="1480"/>
      <c r="E641" s="1480"/>
      <c r="F641" s="1480"/>
      <c r="G641" s="1480"/>
      <c r="H641" s="1480"/>
      <c r="I641" s="1480"/>
      <c r="J641" s="1480"/>
      <c r="K641" s="1480"/>
      <c r="L641" s="1480"/>
      <c r="M641" s="1480"/>
    </row>
    <row r="643" spans="1:13">
      <c r="A643" s="945" t="s">
        <v>1648</v>
      </c>
    </row>
    <row r="644" spans="1:13">
      <c r="A644" s="946" t="s">
        <v>189</v>
      </c>
      <c r="B644" s="946" t="s">
        <v>53</v>
      </c>
      <c r="C644" s="946" t="s">
        <v>190</v>
      </c>
      <c r="D644" s="946" t="s">
        <v>191</v>
      </c>
      <c r="E644" s="1481" t="s">
        <v>192</v>
      </c>
      <c r="F644" s="1482"/>
      <c r="G644" s="1482"/>
      <c r="H644" s="1482"/>
      <c r="I644" s="1483"/>
      <c r="J644" s="1484" t="s">
        <v>193</v>
      </c>
      <c r="K644" s="1484" t="s">
        <v>194</v>
      </c>
      <c r="L644" s="1484" t="s">
        <v>195</v>
      </c>
      <c r="M644" s="1484" t="s">
        <v>196</v>
      </c>
    </row>
    <row r="645" spans="1:13">
      <c r="A645" s="946" t="s">
        <v>197</v>
      </c>
      <c r="B645" s="946" t="s">
        <v>198</v>
      </c>
      <c r="C645" s="946" t="s">
        <v>199</v>
      </c>
      <c r="D645" s="946" t="s">
        <v>200</v>
      </c>
      <c r="E645" s="946" t="s">
        <v>201</v>
      </c>
      <c r="F645" s="946" t="s">
        <v>202</v>
      </c>
      <c r="G645" s="946" t="s">
        <v>203</v>
      </c>
      <c r="H645" s="946" t="s">
        <v>204</v>
      </c>
      <c r="I645" s="946" t="s">
        <v>205</v>
      </c>
      <c r="J645" s="1475"/>
      <c r="K645" s="1475"/>
      <c r="L645" s="1475"/>
      <c r="M645" s="1475"/>
    </row>
    <row r="646" spans="1:13" ht="33">
      <c r="A646" s="947">
        <v>43322</v>
      </c>
      <c r="B646" s="948" t="s">
        <v>211</v>
      </c>
      <c r="C646" s="949"/>
      <c r="D646" s="949" t="s">
        <v>1649</v>
      </c>
      <c r="E646" s="1478">
        <v>2</v>
      </c>
      <c r="F646" s="1476">
        <v>1800000</v>
      </c>
      <c r="G646" s="1478">
        <v>0</v>
      </c>
      <c r="H646" s="1478">
        <v>0</v>
      </c>
      <c r="I646" s="1478">
        <v>0</v>
      </c>
      <c r="J646" s="1478">
        <v>2</v>
      </c>
      <c r="K646" s="1474" t="s">
        <v>64</v>
      </c>
      <c r="L646" s="1476">
        <v>3600000</v>
      </c>
      <c r="M646" s="1474" t="s">
        <v>377</v>
      </c>
    </row>
    <row r="647" spans="1:13">
      <c r="A647" s="950" t="s">
        <v>258</v>
      </c>
      <c r="B647" s="948" t="s">
        <v>218</v>
      </c>
      <c r="C647" s="948" t="s">
        <v>1650</v>
      </c>
      <c r="D647" s="948" t="s">
        <v>81</v>
      </c>
      <c r="E647" s="1477"/>
      <c r="F647" s="1477"/>
      <c r="G647" s="1477"/>
      <c r="H647" s="1477"/>
      <c r="I647" s="1477"/>
      <c r="J647" s="1477"/>
      <c r="K647" s="1475"/>
      <c r="L647" s="1477"/>
      <c r="M647" s="1475"/>
    </row>
    <row r="648" spans="1:13">
      <c r="D648" s="951" t="s">
        <v>1135</v>
      </c>
      <c r="E648" s="945">
        <v>2</v>
      </c>
      <c r="G648" s="945">
        <v>0</v>
      </c>
      <c r="H648" s="945">
        <v>0</v>
      </c>
      <c r="I648" s="945">
        <v>0</v>
      </c>
      <c r="J648" s="945">
        <v>2</v>
      </c>
      <c r="L648" s="952">
        <v>3600000</v>
      </c>
    </row>
    <row r="651" spans="1:13" ht="20.25">
      <c r="A651" s="1479" t="s">
        <v>1133</v>
      </c>
      <c r="B651" s="1480"/>
      <c r="C651" s="1480"/>
      <c r="D651" s="1480"/>
      <c r="E651" s="1480"/>
      <c r="F651" s="1480"/>
      <c r="G651" s="1480"/>
      <c r="H651" s="1480"/>
      <c r="I651" s="1480"/>
      <c r="J651" s="1480"/>
      <c r="K651" s="1480"/>
      <c r="L651" s="1480"/>
      <c r="M651" s="1480"/>
    </row>
    <row r="653" spans="1:13">
      <c r="A653" s="945" t="s">
        <v>1651</v>
      </c>
    </row>
    <row r="654" spans="1:13">
      <c r="A654" s="946" t="s">
        <v>189</v>
      </c>
      <c r="B654" s="946" t="s">
        <v>53</v>
      </c>
      <c r="C654" s="946" t="s">
        <v>190</v>
      </c>
      <c r="D654" s="946" t="s">
        <v>191</v>
      </c>
      <c r="E654" s="1481" t="s">
        <v>192</v>
      </c>
      <c r="F654" s="1482"/>
      <c r="G654" s="1482"/>
      <c r="H654" s="1482"/>
      <c r="I654" s="1483"/>
      <c r="J654" s="1484" t="s">
        <v>193</v>
      </c>
      <c r="K654" s="1484" t="s">
        <v>194</v>
      </c>
      <c r="L654" s="1484" t="s">
        <v>195</v>
      </c>
      <c r="M654" s="1484" t="s">
        <v>196</v>
      </c>
    </row>
    <row r="655" spans="1:13">
      <c r="A655" s="946" t="s">
        <v>197</v>
      </c>
      <c r="B655" s="946" t="s">
        <v>198</v>
      </c>
      <c r="C655" s="946" t="s">
        <v>199</v>
      </c>
      <c r="D655" s="946" t="s">
        <v>200</v>
      </c>
      <c r="E655" s="946" t="s">
        <v>201</v>
      </c>
      <c r="F655" s="946" t="s">
        <v>202</v>
      </c>
      <c r="G655" s="946" t="s">
        <v>203</v>
      </c>
      <c r="H655" s="946" t="s">
        <v>204</v>
      </c>
      <c r="I655" s="946" t="s">
        <v>205</v>
      </c>
      <c r="J655" s="1475"/>
      <c r="K655" s="1475"/>
      <c r="L655" s="1475"/>
      <c r="M655" s="1475"/>
    </row>
    <row r="656" spans="1:13" ht="33">
      <c r="A656" s="947">
        <v>39779</v>
      </c>
      <c r="B656" s="948" t="s">
        <v>211</v>
      </c>
      <c r="C656" s="949" t="s">
        <v>263</v>
      </c>
      <c r="D656" s="949" t="s">
        <v>1652</v>
      </c>
      <c r="E656" s="1478">
        <v>1</v>
      </c>
      <c r="F656" s="1476">
        <v>250000</v>
      </c>
      <c r="G656" s="1478">
        <v>0</v>
      </c>
      <c r="H656" s="1478">
        <v>0</v>
      </c>
      <c r="I656" s="1478">
        <v>0</v>
      </c>
      <c r="J656" s="1478">
        <v>1</v>
      </c>
      <c r="K656" s="1474" t="s">
        <v>64</v>
      </c>
      <c r="L656" s="1476">
        <v>250000</v>
      </c>
      <c r="M656" s="1474" t="s">
        <v>377</v>
      </c>
    </row>
    <row r="657" spans="1:13">
      <c r="A657" s="950" t="s">
        <v>256</v>
      </c>
      <c r="B657" s="948" t="s">
        <v>218</v>
      </c>
      <c r="C657" s="948" t="s">
        <v>265</v>
      </c>
      <c r="D657" s="948" t="s">
        <v>81</v>
      </c>
      <c r="E657" s="1477"/>
      <c r="F657" s="1477"/>
      <c r="G657" s="1477"/>
      <c r="H657" s="1477"/>
      <c r="I657" s="1477"/>
      <c r="J657" s="1477"/>
      <c r="K657" s="1475"/>
      <c r="L657" s="1477"/>
      <c r="M657" s="1475"/>
    </row>
    <row r="658" spans="1:13">
      <c r="D658" s="951" t="s">
        <v>1135</v>
      </c>
      <c r="E658" s="945">
        <v>1</v>
      </c>
      <c r="G658" s="945">
        <v>0</v>
      </c>
      <c r="H658" s="945">
        <v>0</v>
      </c>
      <c r="I658" s="945">
        <v>0</v>
      </c>
      <c r="J658" s="945">
        <v>1</v>
      </c>
      <c r="L658" s="952">
        <v>250000</v>
      </c>
    </row>
    <row r="661" spans="1:13" ht="20.25">
      <c r="A661" s="1479" t="s">
        <v>1133</v>
      </c>
      <c r="B661" s="1480"/>
      <c r="C661" s="1480"/>
      <c r="D661" s="1480"/>
      <c r="E661" s="1480"/>
      <c r="F661" s="1480"/>
      <c r="G661" s="1480"/>
      <c r="H661" s="1480"/>
      <c r="I661" s="1480"/>
      <c r="J661" s="1480"/>
      <c r="K661" s="1480"/>
      <c r="L661" s="1480"/>
      <c r="M661" s="1480"/>
    </row>
    <row r="663" spans="1:13">
      <c r="A663" s="945" t="s">
        <v>1653</v>
      </c>
    </row>
    <row r="664" spans="1:13">
      <c r="A664" s="946" t="s">
        <v>189</v>
      </c>
      <c r="B664" s="946" t="s">
        <v>53</v>
      </c>
      <c r="C664" s="946" t="s">
        <v>190</v>
      </c>
      <c r="D664" s="946" t="s">
        <v>191</v>
      </c>
      <c r="E664" s="1481" t="s">
        <v>192</v>
      </c>
      <c r="F664" s="1482"/>
      <c r="G664" s="1482"/>
      <c r="H664" s="1482"/>
      <c r="I664" s="1483"/>
      <c r="J664" s="1484" t="s">
        <v>193</v>
      </c>
      <c r="K664" s="1484" t="s">
        <v>194</v>
      </c>
      <c r="L664" s="1484" t="s">
        <v>195</v>
      </c>
      <c r="M664" s="1484" t="s">
        <v>196</v>
      </c>
    </row>
    <row r="665" spans="1:13">
      <c r="A665" s="946" t="s">
        <v>197</v>
      </c>
      <c r="B665" s="946" t="s">
        <v>198</v>
      </c>
      <c r="C665" s="946" t="s">
        <v>199</v>
      </c>
      <c r="D665" s="946" t="s">
        <v>200</v>
      </c>
      <c r="E665" s="946" t="s">
        <v>201</v>
      </c>
      <c r="F665" s="946" t="s">
        <v>202</v>
      </c>
      <c r="G665" s="946" t="s">
        <v>203</v>
      </c>
      <c r="H665" s="946" t="s">
        <v>204</v>
      </c>
      <c r="I665" s="946" t="s">
        <v>205</v>
      </c>
      <c r="J665" s="1475"/>
      <c r="K665" s="1475"/>
      <c r="L665" s="1475"/>
      <c r="M665" s="1475"/>
    </row>
    <row r="666" spans="1:13">
      <c r="A666" s="947">
        <v>38100</v>
      </c>
      <c r="B666" s="948" t="s">
        <v>211</v>
      </c>
      <c r="C666" s="949" t="s">
        <v>1654</v>
      </c>
      <c r="D666" s="949"/>
      <c r="E666" s="1478">
        <v>1</v>
      </c>
      <c r="F666" s="1476">
        <v>300000</v>
      </c>
      <c r="G666" s="1478">
        <v>0</v>
      </c>
      <c r="H666" s="1478">
        <v>0</v>
      </c>
      <c r="I666" s="1478">
        <v>0</v>
      </c>
      <c r="J666" s="1478">
        <v>1</v>
      </c>
      <c r="K666" s="1474" t="s">
        <v>64</v>
      </c>
      <c r="L666" s="1476">
        <v>300000</v>
      </c>
      <c r="M666" s="1474" t="s">
        <v>280</v>
      </c>
    </row>
    <row r="667" spans="1:13">
      <c r="A667" s="950" t="s">
        <v>243</v>
      </c>
      <c r="B667" s="948" t="s">
        <v>218</v>
      </c>
      <c r="C667" s="948" t="s">
        <v>1655</v>
      </c>
      <c r="D667" s="948" t="s">
        <v>80</v>
      </c>
      <c r="E667" s="1477"/>
      <c r="F667" s="1477"/>
      <c r="G667" s="1477"/>
      <c r="H667" s="1477"/>
      <c r="I667" s="1477"/>
      <c r="J667" s="1477"/>
      <c r="K667" s="1475"/>
      <c r="L667" s="1477"/>
      <c r="M667" s="1475"/>
    </row>
    <row r="668" spans="1:13">
      <c r="D668" s="951" t="s">
        <v>1135</v>
      </c>
      <c r="E668" s="945">
        <v>1</v>
      </c>
      <c r="G668" s="945">
        <v>0</v>
      </c>
      <c r="H668" s="945">
        <v>0</v>
      </c>
      <c r="I668" s="945">
        <v>0</v>
      </c>
      <c r="J668" s="945">
        <v>1</v>
      </c>
      <c r="L668" s="952">
        <v>300000</v>
      </c>
    </row>
    <row r="671" spans="1:13" ht="20.25">
      <c r="A671" s="1479" t="s">
        <v>1133</v>
      </c>
      <c r="B671" s="1480"/>
      <c r="C671" s="1480"/>
      <c r="D671" s="1480"/>
      <c r="E671" s="1480"/>
      <c r="F671" s="1480"/>
      <c r="G671" s="1480"/>
      <c r="H671" s="1480"/>
      <c r="I671" s="1480"/>
      <c r="J671" s="1480"/>
      <c r="K671" s="1480"/>
      <c r="L671" s="1480"/>
      <c r="M671" s="1480"/>
    </row>
    <row r="673" spans="1:13">
      <c r="A673" s="945" t="s">
        <v>1656</v>
      </c>
    </row>
    <row r="674" spans="1:13">
      <c r="A674" s="946" t="s">
        <v>189</v>
      </c>
      <c r="B674" s="946" t="s">
        <v>53</v>
      </c>
      <c r="C674" s="946" t="s">
        <v>190</v>
      </c>
      <c r="D674" s="946" t="s">
        <v>191</v>
      </c>
      <c r="E674" s="1481" t="s">
        <v>192</v>
      </c>
      <c r="F674" s="1482"/>
      <c r="G674" s="1482"/>
      <c r="H674" s="1482"/>
      <c r="I674" s="1483"/>
      <c r="J674" s="1484" t="s">
        <v>193</v>
      </c>
      <c r="K674" s="1484" t="s">
        <v>194</v>
      </c>
      <c r="L674" s="1484" t="s">
        <v>195</v>
      </c>
      <c r="M674" s="1484" t="s">
        <v>196</v>
      </c>
    </row>
    <row r="675" spans="1:13">
      <c r="A675" s="946" t="s">
        <v>197</v>
      </c>
      <c r="B675" s="946" t="s">
        <v>198</v>
      </c>
      <c r="C675" s="946" t="s">
        <v>199</v>
      </c>
      <c r="D675" s="946" t="s">
        <v>200</v>
      </c>
      <c r="E675" s="946" t="s">
        <v>201</v>
      </c>
      <c r="F675" s="946" t="s">
        <v>202</v>
      </c>
      <c r="G675" s="946" t="s">
        <v>203</v>
      </c>
      <c r="H675" s="946" t="s">
        <v>204</v>
      </c>
      <c r="I675" s="946" t="s">
        <v>205</v>
      </c>
      <c r="J675" s="1475"/>
      <c r="K675" s="1475"/>
      <c r="L675" s="1475"/>
      <c r="M675" s="1475"/>
    </row>
    <row r="676" spans="1:13">
      <c r="A676" s="947">
        <v>38100</v>
      </c>
      <c r="B676" s="948" t="s">
        <v>211</v>
      </c>
      <c r="C676" s="949" t="s">
        <v>1657</v>
      </c>
      <c r="D676" s="949"/>
      <c r="E676" s="1478">
        <v>4</v>
      </c>
      <c r="F676" s="1476">
        <v>80000</v>
      </c>
      <c r="G676" s="1478">
        <v>0</v>
      </c>
      <c r="H676" s="1478">
        <v>2</v>
      </c>
      <c r="I676" s="1478">
        <v>0</v>
      </c>
      <c r="J676" s="1478">
        <v>2</v>
      </c>
      <c r="K676" s="1474" t="s">
        <v>64</v>
      </c>
      <c r="L676" s="1476">
        <v>320000</v>
      </c>
      <c r="M676" s="1474" t="s">
        <v>216</v>
      </c>
    </row>
    <row r="677" spans="1:13">
      <c r="A677" s="950" t="s">
        <v>275</v>
      </c>
      <c r="B677" s="948" t="s">
        <v>218</v>
      </c>
      <c r="C677" s="948"/>
      <c r="D677" s="948" t="s">
        <v>1004</v>
      </c>
      <c r="E677" s="1477"/>
      <c r="F677" s="1477"/>
      <c r="G677" s="1477"/>
      <c r="H677" s="1477"/>
      <c r="I677" s="1477"/>
      <c r="J677" s="1477"/>
      <c r="K677" s="1475"/>
      <c r="L677" s="1477"/>
      <c r="M677" s="1475"/>
    </row>
    <row r="678" spans="1:13">
      <c r="A678" s="947">
        <v>38272</v>
      </c>
      <c r="B678" s="948" t="s">
        <v>211</v>
      </c>
      <c r="C678" s="949" t="s">
        <v>1658</v>
      </c>
      <c r="D678" s="949"/>
      <c r="E678" s="1478">
        <v>2</v>
      </c>
      <c r="F678" s="1476">
        <v>80000</v>
      </c>
      <c r="G678" s="1478">
        <v>0</v>
      </c>
      <c r="H678" s="1478">
        <v>0</v>
      </c>
      <c r="I678" s="1478">
        <v>0</v>
      </c>
      <c r="J678" s="1478">
        <v>2</v>
      </c>
      <c r="K678" s="1474" t="s">
        <v>64</v>
      </c>
      <c r="L678" s="1476">
        <v>160000</v>
      </c>
      <c r="M678" s="1474" t="s">
        <v>995</v>
      </c>
    </row>
    <row r="679" spans="1:13">
      <c r="A679" s="950" t="s">
        <v>919</v>
      </c>
      <c r="B679" s="948" t="s">
        <v>218</v>
      </c>
      <c r="C679" s="948"/>
      <c r="D679" s="948" t="s">
        <v>1004</v>
      </c>
      <c r="E679" s="1477"/>
      <c r="F679" s="1477"/>
      <c r="G679" s="1477"/>
      <c r="H679" s="1477"/>
      <c r="I679" s="1477"/>
      <c r="J679" s="1477"/>
      <c r="K679" s="1475"/>
      <c r="L679" s="1477"/>
      <c r="M679" s="1475"/>
    </row>
    <row r="680" spans="1:13">
      <c r="A680" s="947">
        <v>39808</v>
      </c>
      <c r="B680" s="948" t="s">
        <v>211</v>
      </c>
      <c r="C680" s="949" t="s">
        <v>1659</v>
      </c>
      <c r="D680" s="949" t="s">
        <v>1660</v>
      </c>
      <c r="E680" s="1478">
        <v>2</v>
      </c>
      <c r="F680" s="1476">
        <v>230000</v>
      </c>
      <c r="G680" s="1478">
        <v>0</v>
      </c>
      <c r="H680" s="1478">
        <v>0</v>
      </c>
      <c r="I680" s="1478">
        <v>0</v>
      </c>
      <c r="J680" s="1478">
        <v>2</v>
      </c>
      <c r="K680" s="1474" t="s">
        <v>64</v>
      </c>
      <c r="L680" s="1476">
        <v>460000</v>
      </c>
      <c r="M680" s="1474" t="s">
        <v>995</v>
      </c>
    </row>
    <row r="681" spans="1:13">
      <c r="A681" s="950" t="s">
        <v>920</v>
      </c>
      <c r="B681" s="948" t="s">
        <v>218</v>
      </c>
      <c r="C681" s="948" t="s">
        <v>1661</v>
      </c>
      <c r="D681" s="948" t="s">
        <v>1004</v>
      </c>
      <c r="E681" s="1477"/>
      <c r="F681" s="1477"/>
      <c r="G681" s="1477"/>
      <c r="H681" s="1477"/>
      <c r="I681" s="1477"/>
      <c r="J681" s="1477"/>
      <c r="K681" s="1475"/>
      <c r="L681" s="1477"/>
      <c r="M681" s="1475"/>
    </row>
    <row r="682" spans="1:13">
      <c r="A682" s="947">
        <v>41421</v>
      </c>
      <c r="B682" s="948" t="s">
        <v>211</v>
      </c>
      <c r="C682" s="949" t="s">
        <v>1662</v>
      </c>
      <c r="D682" s="949" t="s">
        <v>1663</v>
      </c>
      <c r="E682" s="1478">
        <v>2</v>
      </c>
      <c r="F682" s="1476">
        <v>150000</v>
      </c>
      <c r="G682" s="1478">
        <v>0</v>
      </c>
      <c r="H682" s="1478">
        <v>0</v>
      </c>
      <c r="I682" s="1478">
        <v>0</v>
      </c>
      <c r="J682" s="1478">
        <v>2</v>
      </c>
      <c r="K682" s="1474" t="s">
        <v>64</v>
      </c>
      <c r="L682" s="1476">
        <v>300000</v>
      </c>
      <c r="M682" s="1474" t="s">
        <v>384</v>
      </c>
    </row>
    <row r="683" spans="1:13">
      <c r="A683" s="950" t="s">
        <v>1000</v>
      </c>
      <c r="B683" s="948" t="s">
        <v>218</v>
      </c>
      <c r="C683" s="948"/>
      <c r="D683" s="948" t="s">
        <v>1004</v>
      </c>
      <c r="E683" s="1477"/>
      <c r="F683" s="1477"/>
      <c r="G683" s="1477"/>
      <c r="H683" s="1477"/>
      <c r="I683" s="1477"/>
      <c r="J683" s="1477"/>
      <c r="K683" s="1475"/>
      <c r="L683" s="1477"/>
      <c r="M683" s="1475"/>
    </row>
    <row r="684" spans="1:13">
      <c r="D684" s="951" t="s">
        <v>1135</v>
      </c>
      <c r="E684" s="945">
        <v>10</v>
      </c>
      <c r="G684" s="945">
        <v>0</v>
      </c>
      <c r="H684" s="945">
        <v>2</v>
      </c>
      <c r="I684" s="945">
        <v>0</v>
      </c>
      <c r="J684" s="945">
        <v>8</v>
      </c>
      <c r="L684" s="952">
        <v>1240000</v>
      </c>
    </row>
    <row r="687" spans="1:13" ht="20.25">
      <c r="A687" s="1479" t="s">
        <v>1133</v>
      </c>
      <c r="B687" s="1480"/>
      <c r="C687" s="1480"/>
      <c r="D687" s="1480"/>
      <c r="E687" s="1480"/>
      <c r="F687" s="1480"/>
      <c r="G687" s="1480"/>
      <c r="H687" s="1480"/>
      <c r="I687" s="1480"/>
      <c r="J687" s="1480"/>
      <c r="K687" s="1480"/>
      <c r="L687" s="1480"/>
      <c r="M687" s="1480"/>
    </row>
    <row r="689" spans="1:13">
      <c r="A689" s="945" t="s">
        <v>1664</v>
      </c>
    </row>
    <row r="690" spans="1:13">
      <c r="A690" s="946" t="s">
        <v>189</v>
      </c>
      <c r="B690" s="946" t="s">
        <v>53</v>
      </c>
      <c r="C690" s="946" t="s">
        <v>190</v>
      </c>
      <c r="D690" s="946" t="s">
        <v>191</v>
      </c>
      <c r="E690" s="1481" t="s">
        <v>192</v>
      </c>
      <c r="F690" s="1482"/>
      <c r="G690" s="1482"/>
      <c r="H690" s="1482"/>
      <c r="I690" s="1483"/>
      <c r="J690" s="1484" t="s">
        <v>193</v>
      </c>
      <c r="K690" s="1484" t="s">
        <v>194</v>
      </c>
      <c r="L690" s="1484" t="s">
        <v>195</v>
      </c>
      <c r="M690" s="1484" t="s">
        <v>196</v>
      </c>
    </row>
    <row r="691" spans="1:13">
      <c r="A691" s="946" t="s">
        <v>197</v>
      </c>
      <c r="B691" s="946" t="s">
        <v>198</v>
      </c>
      <c r="C691" s="946" t="s">
        <v>199</v>
      </c>
      <c r="D691" s="946" t="s">
        <v>200</v>
      </c>
      <c r="E691" s="946" t="s">
        <v>201</v>
      </c>
      <c r="F691" s="946" t="s">
        <v>202</v>
      </c>
      <c r="G691" s="946" t="s">
        <v>203</v>
      </c>
      <c r="H691" s="946" t="s">
        <v>204</v>
      </c>
      <c r="I691" s="946" t="s">
        <v>205</v>
      </c>
      <c r="J691" s="1475"/>
      <c r="K691" s="1475"/>
      <c r="L691" s="1475"/>
      <c r="M691" s="1475"/>
    </row>
    <row r="692" spans="1:13">
      <c r="A692" s="947">
        <v>38100</v>
      </c>
      <c r="B692" s="948" t="s">
        <v>211</v>
      </c>
      <c r="C692" s="949" t="s">
        <v>1657</v>
      </c>
      <c r="D692" s="949"/>
      <c r="E692" s="1478">
        <v>1</v>
      </c>
      <c r="F692" s="1476">
        <v>50000</v>
      </c>
      <c r="G692" s="1478">
        <v>0</v>
      </c>
      <c r="H692" s="1478">
        <v>0</v>
      </c>
      <c r="I692" s="1478">
        <v>0</v>
      </c>
      <c r="J692" s="1478">
        <v>1</v>
      </c>
      <c r="K692" s="1474" t="s">
        <v>64</v>
      </c>
      <c r="L692" s="1476">
        <v>50000</v>
      </c>
      <c r="M692" s="1474" t="s">
        <v>995</v>
      </c>
    </row>
    <row r="693" spans="1:13">
      <c r="A693" s="950" t="s">
        <v>275</v>
      </c>
      <c r="B693" s="948" t="s">
        <v>210</v>
      </c>
      <c r="C693" s="948"/>
      <c r="D693" s="948" t="s">
        <v>827</v>
      </c>
      <c r="E693" s="1477"/>
      <c r="F693" s="1477"/>
      <c r="G693" s="1477"/>
      <c r="H693" s="1477"/>
      <c r="I693" s="1477"/>
      <c r="J693" s="1477"/>
      <c r="K693" s="1475"/>
      <c r="L693" s="1477"/>
      <c r="M693" s="1475"/>
    </row>
    <row r="694" spans="1:13">
      <c r="A694" s="947">
        <v>38272</v>
      </c>
      <c r="B694" s="948" t="s">
        <v>211</v>
      </c>
      <c r="C694" s="949" t="s">
        <v>1658</v>
      </c>
      <c r="D694" s="949"/>
      <c r="E694" s="1478">
        <v>2</v>
      </c>
      <c r="F694" s="1476">
        <v>80000</v>
      </c>
      <c r="G694" s="1478">
        <v>0</v>
      </c>
      <c r="H694" s="1478">
        <v>0</v>
      </c>
      <c r="I694" s="1478">
        <v>0</v>
      </c>
      <c r="J694" s="1478">
        <v>2</v>
      </c>
      <c r="K694" s="1474" t="s">
        <v>64</v>
      </c>
      <c r="L694" s="1476">
        <v>160000</v>
      </c>
      <c r="M694" s="1474" t="s">
        <v>995</v>
      </c>
    </row>
    <row r="695" spans="1:13">
      <c r="A695" s="950" t="s">
        <v>919</v>
      </c>
      <c r="B695" s="948" t="s">
        <v>218</v>
      </c>
      <c r="C695" s="948"/>
      <c r="D695" s="948" t="s">
        <v>827</v>
      </c>
      <c r="E695" s="1477"/>
      <c r="F695" s="1477"/>
      <c r="G695" s="1477"/>
      <c r="H695" s="1477"/>
      <c r="I695" s="1477"/>
      <c r="J695" s="1477"/>
      <c r="K695" s="1475"/>
      <c r="L695" s="1477"/>
      <c r="M695" s="1475"/>
    </row>
    <row r="696" spans="1:13">
      <c r="A696" s="947">
        <v>38979</v>
      </c>
      <c r="B696" s="948" t="s">
        <v>211</v>
      </c>
      <c r="C696" s="949" t="s">
        <v>1658</v>
      </c>
      <c r="D696" s="949"/>
      <c r="E696" s="1478">
        <v>2</v>
      </c>
      <c r="F696" s="1476">
        <v>82000</v>
      </c>
      <c r="G696" s="1478">
        <v>0</v>
      </c>
      <c r="H696" s="1478">
        <v>0</v>
      </c>
      <c r="I696" s="1478">
        <v>0</v>
      </c>
      <c r="J696" s="1478">
        <v>2</v>
      </c>
      <c r="K696" s="1474" t="s">
        <v>64</v>
      </c>
      <c r="L696" s="1476">
        <v>164000</v>
      </c>
      <c r="M696" s="1474" t="s">
        <v>995</v>
      </c>
    </row>
    <row r="697" spans="1:13">
      <c r="A697" s="950" t="s">
        <v>920</v>
      </c>
      <c r="B697" s="948" t="s">
        <v>218</v>
      </c>
      <c r="C697" s="948"/>
      <c r="D697" s="948" t="s">
        <v>827</v>
      </c>
      <c r="E697" s="1477"/>
      <c r="F697" s="1477"/>
      <c r="G697" s="1477"/>
      <c r="H697" s="1477"/>
      <c r="I697" s="1477"/>
      <c r="J697" s="1477"/>
      <c r="K697" s="1475"/>
      <c r="L697" s="1477"/>
      <c r="M697" s="1475"/>
    </row>
    <row r="698" spans="1:13">
      <c r="A698" s="947">
        <v>39331</v>
      </c>
      <c r="B698" s="948" t="s">
        <v>211</v>
      </c>
      <c r="C698" s="949" t="s">
        <v>1659</v>
      </c>
      <c r="D698" s="949"/>
      <c r="E698" s="1478">
        <v>1</v>
      </c>
      <c r="F698" s="1476">
        <v>77000</v>
      </c>
      <c r="G698" s="1478">
        <v>0</v>
      </c>
      <c r="H698" s="1478">
        <v>0</v>
      </c>
      <c r="I698" s="1478">
        <v>0</v>
      </c>
      <c r="J698" s="1478">
        <v>1</v>
      </c>
      <c r="K698" s="1474" t="s">
        <v>64</v>
      </c>
      <c r="L698" s="1476">
        <v>77000</v>
      </c>
      <c r="M698" s="1474" t="s">
        <v>995</v>
      </c>
    </row>
    <row r="699" spans="1:13">
      <c r="A699" s="950" t="s">
        <v>1000</v>
      </c>
      <c r="B699" s="948" t="s">
        <v>218</v>
      </c>
      <c r="C699" s="948" t="s">
        <v>1665</v>
      </c>
      <c r="D699" s="948" t="s">
        <v>827</v>
      </c>
      <c r="E699" s="1477"/>
      <c r="F699" s="1477"/>
      <c r="G699" s="1477"/>
      <c r="H699" s="1477"/>
      <c r="I699" s="1477"/>
      <c r="J699" s="1477"/>
      <c r="K699" s="1475"/>
      <c r="L699" s="1477"/>
      <c r="M699" s="1475"/>
    </row>
    <row r="700" spans="1:13">
      <c r="A700" s="947">
        <v>40490</v>
      </c>
      <c r="B700" s="948" t="s">
        <v>211</v>
      </c>
      <c r="C700" s="949"/>
      <c r="D700" s="949" t="s">
        <v>1666</v>
      </c>
      <c r="E700" s="1478">
        <v>3</v>
      </c>
      <c r="F700" s="1476">
        <v>130000</v>
      </c>
      <c r="G700" s="1478">
        <v>0</v>
      </c>
      <c r="H700" s="1478">
        <v>0</v>
      </c>
      <c r="I700" s="1478">
        <v>0</v>
      </c>
      <c r="J700" s="1478">
        <v>3</v>
      </c>
      <c r="K700" s="1474" t="s">
        <v>64</v>
      </c>
      <c r="L700" s="1476">
        <v>390000</v>
      </c>
      <c r="M700" s="1474" t="s">
        <v>1667</v>
      </c>
    </row>
    <row r="701" spans="1:13">
      <c r="A701" s="950" t="s">
        <v>1001</v>
      </c>
      <c r="B701" s="948" t="s">
        <v>218</v>
      </c>
      <c r="C701" s="948" t="s">
        <v>1668</v>
      </c>
      <c r="D701" s="948" t="s">
        <v>827</v>
      </c>
      <c r="E701" s="1477"/>
      <c r="F701" s="1477"/>
      <c r="G701" s="1477"/>
      <c r="H701" s="1477"/>
      <c r="I701" s="1477"/>
      <c r="J701" s="1477"/>
      <c r="K701" s="1475"/>
      <c r="L701" s="1477"/>
      <c r="M701" s="1475"/>
    </row>
    <row r="702" spans="1:13">
      <c r="A702" s="947">
        <v>40869</v>
      </c>
      <c r="B702" s="948" t="s">
        <v>211</v>
      </c>
      <c r="C702" s="949" t="s">
        <v>1669</v>
      </c>
      <c r="D702" s="949"/>
      <c r="E702" s="1478">
        <v>2</v>
      </c>
      <c r="F702" s="1476">
        <v>99000</v>
      </c>
      <c r="G702" s="1478">
        <v>0</v>
      </c>
      <c r="H702" s="1478">
        <v>0</v>
      </c>
      <c r="I702" s="1478">
        <v>0</v>
      </c>
      <c r="J702" s="1478">
        <v>2</v>
      </c>
      <c r="K702" s="1474" t="s">
        <v>64</v>
      </c>
      <c r="L702" s="1476">
        <v>198000</v>
      </c>
      <c r="M702" s="1474" t="s">
        <v>384</v>
      </c>
    </row>
    <row r="703" spans="1:13">
      <c r="A703" s="950" t="s">
        <v>1670</v>
      </c>
      <c r="B703" s="948" t="s">
        <v>210</v>
      </c>
      <c r="C703" s="948" t="s">
        <v>1671</v>
      </c>
      <c r="D703" s="948" t="s">
        <v>827</v>
      </c>
      <c r="E703" s="1477"/>
      <c r="F703" s="1477"/>
      <c r="G703" s="1477"/>
      <c r="H703" s="1477"/>
      <c r="I703" s="1477"/>
      <c r="J703" s="1477"/>
      <c r="K703" s="1475"/>
      <c r="L703" s="1477"/>
      <c r="M703" s="1475"/>
    </row>
    <row r="704" spans="1:13">
      <c r="A704" s="947">
        <v>41421</v>
      </c>
      <c r="B704" s="948" t="s">
        <v>211</v>
      </c>
      <c r="C704" s="949" t="s">
        <v>1672</v>
      </c>
      <c r="D704" s="949"/>
      <c r="E704" s="1478">
        <v>1</v>
      </c>
      <c r="F704" s="1476">
        <v>100000</v>
      </c>
      <c r="G704" s="1478">
        <v>0</v>
      </c>
      <c r="H704" s="1478">
        <v>0</v>
      </c>
      <c r="I704" s="1478">
        <v>0</v>
      </c>
      <c r="J704" s="1478">
        <v>1</v>
      </c>
      <c r="K704" s="1474" t="s">
        <v>64</v>
      </c>
      <c r="L704" s="1476">
        <v>100000</v>
      </c>
      <c r="M704" s="1474" t="s">
        <v>384</v>
      </c>
    </row>
    <row r="705" spans="1:13">
      <c r="A705" s="950" t="s">
        <v>1673</v>
      </c>
      <c r="B705" s="948" t="s">
        <v>210</v>
      </c>
      <c r="C705" s="948" t="s">
        <v>1674</v>
      </c>
      <c r="D705" s="948" t="s">
        <v>827</v>
      </c>
      <c r="E705" s="1477"/>
      <c r="F705" s="1477"/>
      <c r="G705" s="1477"/>
      <c r="H705" s="1477"/>
      <c r="I705" s="1477"/>
      <c r="J705" s="1477"/>
      <c r="K705" s="1475"/>
      <c r="L705" s="1477"/>
      <c r="M705" s="1475"/>
    </row>
    <row r="706" spans="1:13">
      <c r="D706" s="951" t="s">
        <v>1135</v>
      </c>
      <c r="E706" s="945">
        <v>12</v>
      </c>
      <c r="G706" s="945">
        <v>0</v>
      </c>
      <c r="H706" s="945">
        <v>0</v>
      </c>
      <c r="I706" s="945">
        <v>0</v>
      </c>
      <c r="J706" s="945">
        <v>12</v>
      </c>
      <c r="L706" s="952">
        <v>1139000</v>
      </c>
    </row>
    <row r="709" spans="1:13" ht="20.25">
      <c r="A709" s="1479" t="s">
        <v>1133</v>
      </c>
      <c r="B709" s="1480"/>
      <c r="C709" s="1480"/>
      <c r="D709" s="1480"/>
      <c r="E709" s="1480"/>
      <c r="F709" s="1480"/>
      <c r="G709" s="1480"/>
      <c r="H709" s="1480"/>
      <c r="I709" s="1480"/>
      <c r="J709" s="1480"/>
      <c r="K709" s="1480"/>
      <c r="L709" s="1480"/>
      <c r="M709" s="1480"/>
    </row>
    <row r="711" spans="1:13">
      <c r="A711" s="945" t="s">
        <v>1675</v>
      </c>
    </row>
    <row r="712" spans="1:13">
      <c r="A712" s="946" t="s">
        <v>189</v>
      </c>
      <c r="B712" s="946" t="s">
        <v>53</v>
      </c>
      <c r="C712" s="946" t="s">
        <v>190</v>
      </c>
      <c r="D712" s="946" t="s">
        <v>191</v>
      </c>
      <c r="E712" s="1481" t="s">
        <v>192</v>
      </c>
      <c r="F712" s="1482"/>
      <c r="G712" s="1482"/>
      <c r="H712" s="1482"/>
      <c r="I712" s="1483"/>
      <c r="J712" s="1484" t="s">
        <v>193</v>
      </c>
      <c r="K712" s="1484" t="s">
        <v>194</v>
      </c>
      <c r="L712" s="1484" t="s">
        <v>195</v>
      </c>
      <c r="M712" s="1484" t="s">
        <v>196</v>
      </c>
    </row>
    <row r="713" spans="1:13">
      <c r="A713" s="946" t="s">
        <v>197</v>
      </c>
      <c r="B713" s="946" t="s">
        <v>198</v>
      </c>
      <c r="C713" s="946" t="s">
        <v>199</v>
      </c>
      <c r="D713" s="946" t="s">
        <v>200</v>
      </c>
      <c r="E713" s="946" t="s">
        <v>201</v>
      </c>
      <c r="F713" s="946" t="s">
        <v>202</v>
      </c>
      <c r="G713" s="946" t="s">
        <v>203</v>
      </c>
      <c r="H713" s="946" t="s">
        <v>204</v>
      </c>
      <c r="I713" s="946" t="s">
        <v>205</v>
      </c>
      <c r="J713" s="1475"/>
      <c r="K713" s="1475"/>
      <c r="L713" s="1475"/>
      <c r="M713" s="1475"/>
    </row>
    <row r="714" spans="1:13">
      <c r="A714" s="947">
        <v>43528</v>
      </c>
      <c r="B714" s="948" t="s">
        <v>211</v>
      </c>
      <c r="C714" s="949"/>
      <c r="D714" s="949" t="s">
        <v>1676</v>
      </c>
      <c r="E714" s="1478">
        <v>1</v>
      </c>
      <c r="F714" s="1476">
        <v>3500000</v>
      </c>
      <c r="G714" s="1478">
        <v>0</v>
      </c>
      <c r="H714" s="1478">
        <v>0</v>
      </c>
      <c r="I714" s="1478">
        <v>0</v>
      </c>
      <c r="J714" s="1478">
        <v>1</v>
      </c>
      <c r="K714" s="1474" t="s">
        <v>66</v>
      </c>
      <c r="L714" s="1476">
        <v>3500000</v>
      </c>
      <c r="M714" s="1474" t="s">
        <v>1677</v>
      </c>
    </row>
    <row r="715" spans="1:13">
      <c r="A715" s="950" t="s">
        <v>1000</v>
      </c>
      <c r="B715" s="948" t="s">
        <v>218</v>
      </c>
      <c r="C715" s="948" t="s">
        <v>1678</v>
      </c>
      <c r="D715" s="948" t="s">
        <v>827</v>
      </c>
      <c r="E715" s="1477"/>
      <c r="F715" s="1477"/>
      <c r="G715" s="1477"/>
      <c r="H715" s="1477"/>
      <c r="I715" s="1477"/>
      <c r="J715" s="1477"/>
      <c r="K715" s="1475"/>
      <c r="L715" s="1477"/>
      <c r="M715" s="1475"/>
    </row>
    <row r="716" spans="1:13">
      <c r="D716" s="951" t="s">
        <v>1135</v>
      </c>
      <c r="E716" s="945">
        <v>1</v>
      </c>
      <c r="G716" s="945">
        <v>0</v>
      </c>
      <c r="H716" s="945">
        <v>0</v>
      </c>
      <c r="I716" s="945">
        <v>0</v>
      </c>
      <c r="J716" s="945">
        <v>1</v>
      </c>
      <c r="L716" s="952">
        <v>3500000</v>
      </c>
    </row>
    <row r="719" spans="1:13" ht="20.25">
      <c r="A719" s="1479" t="s">
        <v>1133</v>
      </c>
      <c r="B719" s="1480"/>
      <c r="C719" s="1480"/>
      <c r="D719" s="1480"/>
      <c r="E719" s="1480"/>
      <c r="F719" s="1480"/>
      <c r="G719" s="1480"/>
      <c r="H719" s="1480"/>
      <c r="I719" s="1480"/>
      <c r="J719" s="1480"/>
      <c r="K719" s="1480"/>
      <c r="L719" s="1480"/>
      <c r="M719" s="1480"/>
    </row>
    <row r="721" spans="1:13">
      <c r="A721" s="945" t="s">
        <v>1679</v>
      </c>
    </row>
    <row r="722" spans="1:13">
      <c r="A722" s="946" t="s">
        <v>189</v>
      </c>
      <c r="B722" s="946" t="s">
        <v>53</v>
      </c>
      <c r="C722" s="946" t="s">
        <v>190</v>
      </c>
      <c r="D722" s="946" t="s">
        <v>191</v>
      </c>
      <c r="E722" s="1481" t="s">
        <v>192</v>
      </c>
      <c r="F722" s="1482"/>
      <c r="G722" s="1482"/>
      <c r="H722" s="1482"/>
      <c r="I722" s="1483"/>
      <c r="J722" s="1484" t="s">
        <v>193</v>
      </c>
      <c r="K722" s="1484" t="s">
        <v>194</v>
      </c>
      <c r="L722" s="1484" t="s">
        <v>195</v>
      </c>
      <c r="M722" s="1484" t="s">
        <v>196</v>
      </c>
    </row>
    <row r="723" spans="1:13">
      <c r="A723" s="946" t="s">
        <v>197</v>
      </c>
      <c r="B723" s="946" t="s">
        <v>198</v>
      </c>
      <c r="C723" s="946" t="s">
        <v>199</v>
      </c>
      <c r="D723" s="946" t="s">
        <v>200</v>
      </c>
      <c r="E723" s="946" t="s">
        <v>201</v>
      </c>
      <c r="F723" s="946" t="s">
        <v>202</v>
      </c>
      <c r="G723" s="946" t="s">
        <v>203</v>
      </c>
      <c r="H723" s="946" t="s">
        <v>204</v>
      </c>
      <c r="I723" s="946" t="s">
        <v>205</v>
      </c>
      <c r="J723" s="1475"/>
      <c r="K723" s="1475"/>
      <c r="L723" s="1475"/>
      <c r="M723" s="1475"/>
    </row>
    <row r="724" spans="1:13">
      <c r="A724" s="947">
        <v>40511</v>
      </c>
      <c r="B724" s="948" t="s">
        <v>211</v>
      </c>
      <c r="C724" s="949" t="s">
        <v>1680</v>
      </c>
      <c r="D724" s="949" t="s">
        <v>1681</v>
      </c>
      <c r="E724" s="1478">
        <v>1</v>
      </c>
      <c r="F724" s="1476">
        <v>350000</v>
      </c>
      <c r="G724" s="1478">
        <v>0</v>
      </c>
      <c r="H724" s="1478">
        <v>0</v>
      </c>
      <c r="I724" s="1478">
        <v>0</v>
      </c>
      <c r="J724" s="1478">
        <v>1</v>
      </c>
      <c r="K724" s="1474" t="s">
        <v>66</v>
      </c>
      <c r="L724" s="1476">
        <v>350000</v>
      </c>
      <c r="M724" s="1474" t="s">
        <v>1682</v>
      </c>
    </row>
    <row r="725" spans="1:13">
      <c r="A725" s="950" t="s">
        <v>234</v>
      </c>
      <c r="B725" s="948" t="s">
        <v>218</v>
      </c>
      <c r="C725" s="948" t="s">
        <v>1683</v>
      </c>
      <c r="D725" s="948" t="s">
        <v>1684</v>
      </c>
      <c r="E725" s="1477"/>
      <c r="F725" s="1477"/>
      <c r="G725" s="1477"/>
      <c r="H725" s="1477"/>
      <c r="I725" s="1477"/>
      <c r="J725" s="1477"/>
      <c r="K725" s="1475"/>
      <c r="L725" s="1477"/>
      <c r="M725" s="1475"/>
    </row>
    <row r="726" spans="1:13" ht="33">
      <c r="A726" s="947">
        <v>42807</v>
      </c>
      <c r="B726" s="948" t="s">
        <v>211</v>
      </c>
      <c r="C726" s="949"/>
      <c r="D726" s="949" t="s">
        <v>1685</v>
      </c>
      <c r="E726" s="1478">
        <v>1</v>
      </c>
      <c r="F726" s="1476">
        <v>1650000</v>
      </c>
      <c r="G726" s="1478">
        <v>0</v>
      </c>
      <c r="H726" s="1478">
        <v>0</v>
      </c>
      <c r="I726" s="1478">
        <v>0</v>
      </c>
      <c r="J726" s="1478">
        <v>1</v>
      </c>
      <c r="K726" s="1474" t="s">
        <v>66</v>
      </c>
      <c r="L726" s="1476">
        <v>1650000</v>
      </c>
      <c r="M726" s="1474" t="s">
        <v>777</v>
      </c>
    </row>
    <row r="727" spans="1:13">
      <c r="A727" s="950" t="s">
        <v>312</v>
      </c>
      <c r="B727" s="948" t="s">
        <v>218</v>
      </c>
      <c r="C727" s="948" t="s">
        <v>1686</v>
      </c>
      <c r="D727" s="948" t="s">
        <v>80</v>
      </c>
      <c r="E727" s="1477"/>
      <c r="F727" s="1477"/>
      <c r="G727" s="1477"/>
      <c r="H727" s="1477"/>
      <c r="I727" s="1477"/>
      <c r="J727" s="1477"/>
      <c r="K727" s="1475"/>
      <c r="L727" s="1477"/>
      <c r="M727" s="1475"/>
    </row>
    <row r="728" spans="1:13">
      <c r="D728" s="951" t="s">
        <v>1135</v>
      </c>
      <c r="E728" s="945">
        <v>2</v>
      </c>
      <c r="G728" s="945">
        <v>0</v>
      </c>
      <c r="H728" s="945">
        <v>0</v>
      </c>
      <c r="I728" s="945">
        <v>0</v>
      </c>
      <c r="J728" s="945">
        <v>2</v>
      </c>
      <c r="L728" s="952">
        <v>2000000</v>
      </c>
    </row>
    <row r="731" spans="1:13" ht="20.25">
      <c r="A731" s="1479" t="s">
        <v>1133</v>
      </c>
      <c r="B731" s="1480"/>
      <c r="C731" s="1480"/>
      <c r="D731" s="1480"/>
      <c r="E731" s="1480"/>
      <c r="F731" s="1480"/>
      <c r="G731" s="1480"/>
      <c r="H731" s="1480"/>
      <c r="I731" s="1480"/>
      <c r="J731" s="1480"/>
      <c r="K731" s="1480"/>
      <c r="L731" s="1480"/>
      <c r="M731" s="1480"/>
    </row>
    <row r="733" spans="1:13">
      <c r="A733" s="945" t="s">
        <v>1687</v>
      </c>
    </row>
    <row r="734" spans="1:13">
      <c r="A734" s="946" t="s">
        <v>189</v>
      </c>
      <c r="B734" s="946" t="s">
        <v>53</v>
      </c>
      <c r="C734" s="946" t="s">
        <v>190</v>
      </c>
      <c r="D734" s="946" t="s">
        <v>191</v>
      </c>
      <c r="E734" s="1481" t="s">
        <v>192</v>
      </c>
      <c r="F734" s="1482"/>
      <c r="G734" s="1482"/>
      <c r="H734" s="1482"/>
      <c r="I734" s="1483"/>
      <c r="J734" s="1484" t="s">
        <v>193</v>
      </c>
      <c r="K734" s="1484" t="s">
        <v>194</v>
      </c>
      <c r="L734" s="1484" t="s">
        <v>195</v>
      </c>
      <c r="M734" s="1484" t="s">
        <v>196</v>
      </c>
    </row>
    <row r="735" spans="1:13">
      <c r="A735" s="946" t="s">
        <v>197</v>
      </c>
      <c r="B735" s="946" t="s">
        <v>198</v>
      </c>
      <c r="C735" s="946" t="s">
        <v>199</v>
      </c>
      <c r="D735" s="946" t="s">
        <v>200</v>
      </c>
      <c r="E735" s="946" t="s">
        <v>201</v>
      </c>
      <c r="F735" s="946" t="s">
        <v>202</v>
      </c>
      <c r="G735" s="946" t="s">
        <v>203</v>
      </c>
      <c r="H735" s="946" t="s">
        <v>204</v>
      </c>
      <c r="I735" s="946" t="s">
        <v>205</v>
      </c>
      <c r="J735" s="1475"/>
      <c r="K735" s="1475"/>
      <c r="L735" s="1475"/>
      <c r="M735" s="1475"/>
    </row>
    <row r="736" spans="1:13" ht="33">
      <c r="A736" s="947">
        <v>38247</v>
      </c>
      <c r="B736" s="948" t="s">
        <v>211</v>
      </c>
      <c r="C736" s="949" t="s">
        <v>1688</v>
      </c>
      <c r="D736" s="949" t="s">
        <v>1689</v>
      </c>
      <c r="E736" s="1478">
        <v>1</v>
      </c>
      <c r="F736" s="1476">
        <v>552080</v>
      </c>
      <c r="G736" s="1478">
        <v>0</v>
      </c>
      <c r="H736" s="1478">
        <v>0</v>
      </c>
      <c r="I736" s="1478">
        <v>0</v>
      </c>
      <c r="J736" s="1478">
        <v>1</v>
      </c>
      <c r="K736" s="1474" t="s">
        <v>66</v>
      </c>
      <c r="L736" s="1476">
        <v>552080</v>
      </c>
      <c r="M736" s="1474" t="s">
        <v>1690</v>
      </c>
    </row>
    <row r="737" spans="1:13">
      <c r="A737" s="950" t="s">
        <v>243</v>
      </c>
      <c r="B737" s="948" t="s">
        <v>218</v>
      </c>
      <c r="C737" s="948" t="s">
        <v>241</v>
      </c>
      <c r="D737" s="948" t="s">
        <v>80</v>
      </c>
      <c r="E737" s="1477"/>
      <c r="F737" s="1477"/>
      <c r="G737" s="1477"/>
      <c r="H737" s="1477"/>
      <c r="I737" s="1477"/>
      <c r="J737" s="1477"/>
      <c r="K737" s="1475"/>
      <c r="L737" s="1477"/>
      <c r="M737" s="1475"/>
    </row>
    <row r="738" spans="1:13">
      <c r="D738" s="951" t="s">
        <v>1135</v>
      </c>
      <c r="E738" s="945">
        <v>1</v>
      </c>
      <c r="G738" s="945">
        <v>0</v>
      </c>
      <c r="H738" s="945">
        <v>0</v>
      </c>
      <c r="I738" s="945">
        <v>0</v>
      </c>
      <c r="J738" s="945">
        <v>1</v>
      </c>
      <c r="L738" s="952">
        <v>552080</v>
      </c>
    </row>
    <row r="741" spans="1:13" ht="20.25">
      <c r="A741" s="1479" t="s">
        <v>1133</v>
      </c>
      <c r="B741" s="1480"/>
      <c r="C741" s="1480"/>
      <c r="D741" s="1480"/>
      <c r="E741" s="1480"/>
      <c r="F741" s="1480"/>
      <c r="G741" s="1480"/>
      <c r="H741" s="1480"/>
      <c r="I741" s="1480"/>
      <c r="J741" s="1480"/>
      <c r="K741" s="1480"/>
      <c r="L741" s="1480"/>
      <c r="M741" s="1480"/>
    </row>
    <row r="743" spans="1:13">
      <c r="A743" s="945" t="s">
        <v>1691</v>
      </c>
    </row>
    <row r="744" spans="1:13">
      <c r="A744" s="946" t="s">
        <v>189</v>
      </c>
      <c r="B744" s="946" t="s">
        <v>53</v>
      </c>
      <c r="C744" s="946" t="s">
        <v>190</v>
      </c>
      <c r="D744" s="946" t="s">
        <v>191</v>
      </c>
      <c r="E744" s="1481" t="s">
        <v>192</v>
      </c>
      <c r="F744" s="1482"/>
      <c r="G744" s="1482"/>
      <c r="H744" s="1482"/>
      <c r="I744" s="1483"/>
      <c r="J744" s="1484" t="s">
        <v>193</v>
      </c>
      <c r="K744" s="1484" t="s">
        <v>194</v>
      </c>
      <c r="L744" s="1484" t="s">
        <v>195</v>
      </c>
      <c r="M744" s="1484" t="s">
        <v>196</v>
      </c>
    </row>
    <row r="745" spans="1:13">
      <c r="A745" s="946" t="s">
        <v>197</v>
      </c>
      <c r="B745" s="946" t="s">
        <v>198</v>
      </c>
      <c r="C745" s="946" t="s">
        <v>199</v>
      </c>
      <c r="D745" s="946" t="s">
        <v>200</v>
      </c>
      <c r="E745" s="946" t="s">
        <v>201</v>
      </c>
      <c r="F745" s="946" t="s">
        <v>202</v>
      </c>
      <c r="G745" s="946" t="s">
        <v>203</v>
      </c>
      <c r="H745" s="946" t="s">
        <v>204</v>
      </c>
      <c r="I745" s="946" t="s">
        <v>205</v>
      </c>
      <c r="J745" s="1475"/>
      <c r="K745" s="1475"/>
      <c r="L745" s="1475"/>
      <c r="M745" s="1475"/>
    </row>
    <row r="746" spans="1:13">
      <c r="A746" s="947">
        <v>42823</v>
      </c>
      <c r="B746" s="948" t="s">
        <v>211</v>
      </c>
      <c r="C746" s="949"/>
      <c r="D746" s="949" t="s">
        <v>1692</v>
      </c>
      <c r="E746" s="1478">
        <v>1</v>
      </c>
      <c r="F746" s="1476">
        <v>1440000</v>
      </c>
      <c r="G746" s="1478">
        <v>0</v>
      </c>
      <c r="H746" s="1478">
        <v>0</v>
      </c>
      <c r="I746" s="1478">
        <v>0</v>
      </c>
      <c r="J746" s="1478">
        <v>1</v>
      </c>
      <c r="K746" s="1474" t="s">
        <v>66</v>
      </c>
      <c r="L746" s="1476">
        <v>1440000</v>
      </c>
      <c r="M746" s="1474" t="s">
        <v>1586</v>
      </c>
    </row>
    <row r="747" spans="1:13">
      <c r="A747" s="950" t="s">
        <v>236</v>
      </c>
      <c r="B747" s="948" t="s">
        <v>218</v>
      </c>
      <c r="C747" s="948" t="s">
        <v>1693</v>
      </c>
      <c r="D747" s="948" t="s">
        <v>80</v>
      </c>
      <c r="E747" s="1477"/>
      <c r="F747" s="1477"/>
      <c r="G747" s="1477"/>
      <c r="H747" s="1477"/>
      <c r="I747" s="1477"/>
      <c r="J747" s="1477"/>
      <c r="K747" s="1475"/>
      <c r="L747" s="1477"/>
      <c r="M747" s="1475"/>
    </row>
    <row r="748" spans="1:13" ht="33">
      <c r="A748" s="947">
        <v>44400</v>
      </c>
      <c r="B748" s="948" t="s">
        <v>211</v>
      </c>
      <c r="C748" s="949"/>
      <c r="D748" s="949" t="s">
        <v>1694</v>
      </c>
      <c r="E748" s="1478">
        <v>1</v>
      </c>
      <c r="F748" s="1476">
        <v>2000000</v>
      </c>
      <c r="G748" s="1478">
        <v>0</v>
      </c>
      <c r="H748" s="1478">
        <v>0</v>
      </c>
      <c r="I748" s="1478">
        <v>0</v>
      </c>
      <c r="J748" s="1478">
        <v>1</v>
      </c>
      <c r="K748" s="1474" t="s">
        <v>66</v>
      </c>
      <c r="L748" s="1476">
        <v>2000000</v>
      </c>
      <c r="M748" s="1474" t="s">
        <v>1586</v>
      </c>
    </row>
    <row r="749" spans="1:13">
      <c r="A749" s="950" t="s">
        <v>240</v>
      </c>
      <c r="B749" s="948" t="s">
        <v>1695</v>
      </c>
      <c r="C749" s="948" t="s">
        <v>630</v>
      </c>
      <c r="D749" s="948" t="s">
        <v>80</v>
      </c>
      <c r="E749" s="1477"/>
      <c r="F749" s="1477"/>
      <c r="G749" s="1477"/>
      <c r="H749" s="1477"/>
      <c r="I749" s="1477"/>
      <c r="J749" s="1477"/>
      <c r="K749" s="1475"/>
      <c r="L749" s="1477"/>
      <c r="M749" s="1475"/>
    </row>
    <row r="750" spans="1:13">
      <c r="D750" s="951" t="s">
        <v>1135</v>
      </c>
      <c r="E750" s="945">
        <v>2</v>
      </c>
      <c r="G750" s="945">
        <v>0</v>
      </c>
      <c r="H750" s="945">
        <v>0</v>
      </c>
      <c r="I750" s="945">
        <v>0</v>
      </c>
      <c r="J750" s="945">
        <v>2</v>
      </c>
      <c r="L750" s="952">
        <v>3440000</v>
      </c>
    </row>
    <row r="753" spans="1:13" ht="20.25">
      <c r="A753" s="1479" t="s">
        <v>1133</v>
      </c>
      <c r="B753" s="1480"/>
      <c r="C753" s="1480"/>
      <c r="D753" s="1480"/>
      <c r="E753" s="1480"/>
      <c r="F753" s="1480"/>
      <c r="G753" s="1480"/>
      <c r="H753" s="1480"/>
      <c r="I753" s="1480"/>
      <c r="J753" s="1480"/>
      <c r="K753" s="1480"/>
      <c r="L753" s="1480"/>
      <c r="M753" s="1480"/>
    </row>
    <row r="755" spans="1:13">
      <c r="A755" s="945" t="s">
        <v>1696</v>
      </c>
    </row>
    <row r="756" spans="1:13">
      <c r="A756" s="946" t="s">
        <v>189</v>
      </c>
      <c r="B756" s="946" t="s">
        <v>53</v>
      </c>
      <c r="C756" s="946" t="s">
        <v>190</v>
      </c>
      <c r="D756" s="946" t="s">
        <v>191</v>
      </c>
      <c r="E756" s="1481" t="s">
        <v>192</v>
      </c>
      <c r="F756" s="1482"/>
      <c r="G756" s="1482"/>
      <c r="H756" s="1482"/>
      <c r="I756" s="1483"/>
      <c r="J756" s="1484" t="s">
        <v>193</v>
      </c>
      <c r="K756" s="1484" t="s">
        <v>194</v>
      </c>
      <c r="L756" s="1484" t="s">
        <v>195</v>
      </c>
      <c r="M756" s="1484" t="s">
        <v>196</v>
      </c>
    </row>
    <row r="757" spans="1:13">
      <c r="A757" s="946" t="s">
        <v>197</v>
      </c>
      <c r="B757" s="946" t="s">
        <v>198</v>
      </c>
      <c r="C757" s="946" t="s">
        <v>199</v>
      </c>
      <c r="D757" s="946" t="s">
        <v>200</v>
      </c>
      <c r="E757" s="946" t="s">
        <v>201</v>
      </c>
      <c r="F757" s="946" t="s">
        <v>202</v>
      </c>
      <c r="G757" s="946" t="s">
        <v>203</v>
      </c>
      <c r="H757" s="946" t="s">
        <v>204</v>
      </c>
      <c r="I757" s="946" t="s">
        <v>205</v>
      </c>
      <c r="J757" s="1475"/>
      <c r="K757" s="1475"/>
      <c r="L757" s="1475"/>
      <c r="M757" s="1475"/>
    </row>
    <row r="758" spans="1:13">
      <c r="A758" s="947">
        <v>42991</v>
      </c>
      <c r="B758" s="948" t="s">
        <v>211</v>
      </c>
      <c r="C758" s="949"/>
      <c r="D758" s="949" t="s">
        <v>1697</v>
      </c>
      <c r="E758" s="1478">
        <v>1</v>
      </c>
      <c r="F758" s="1476">
        <v>616000</v>
      </c>
      <c r="G758" s="1478">
        <v>0</v>
      </c>
      <c r="H758" s="1478">
        <v>0</v>
      </c>
      <c r="I758" s="1478">
        <v>0</v>
      </c>
      <c r="J758" s="1478">
        <v>1</v>
      </c>
      <c r="K758" s="1474" t="s">
        <v>66</v>
      </c>
      <c r="L758" s="1476">
        <v>616000</v>
      </c>
      <c r="M758" s="1474" t="s">
        <v>1698</v>
      </c>
    </row>
    <row r="759" spans="1:13">
      <c r="A759" s="950" t="s">
        <v>234</v>
      </c>
      <c r="B759" s="948" t="s">
        <v>218</v>
      </c>
      <c r="C759" s="948" t="s">
        <v>1699</v>
      </c>
      <c r="D759" s="948" t="s">
        <v>80</v>
      </c>
      <c r="E759" s="1477"/>
      <c r="F759" s="1477"/>
      <c r="G759" s="1477"/>
      <c r="H759" s="1477"/>
      <c r="I759" s="1477"/>
      <c r="J759" s="1477"/>
      <c r="K759" s="1475"/>
      <c r="L759" s="1477"/>
      <c r="M759" s="1475"/>
    </row>
    <row r="760" spans="1:13">
      <c r="A760" s="947">
        <v>42991</v>
      </c>
      <c r="B760" s="948" t="s">
        <v>211</v>
      </c>
      <c r="C760" s="949"/>
      <c r="D760" s="949" t="s">
        <v>1700</v>
      </c>
      <c r="E760" s="1478">
        <v>1</v>
      </c>
      <c r="F760" s="1476">
        <v>1001000</v>
      </c>
      <c r="G760" s="1478">
        <v>0</v>
      </c>
      <c r="H760" s="1478">
        <v>0</v>
      </c>
      <c r="I760" s="1478">
        <v>0</v>
      </c>
      <c r="J760" s="1478">
        <v>1</v>
      </c>
      <c r="K760" s="1474" t="s">
        <v>66</v>
      </c>
      <c r="L760" s="1476">
        <v>1001000</v>
      </c>
      <c r="M760" s="1474" t="s">
        <v>777</v>
      </c>
    </row>
    <row r="761" spans="1:13">
      <c r="A761" s="950" t="s">
        <v>312</v>
      </c>
      <c r="B761" s="948" t="s">
        <v>218</v>
      </c>
      <c r="C761" s="948" t="s">
        <v>1699</v>
      </c>
      <c r="D761" s="948" t="s">
        <v>80</v>
      </c>
      <c r="E761" s="1477"/>
      <c r="F761" s="1477"/>
      <c r="G761" s="1477"/>
      <c r="H761" s="1477"/>
      <c r="I761" s="1477"/>
      <c r="J761" s="1477"/>
      <c r="K761" s="1475"/>
      <c r="L761" s="1477"/>
      <c r="M761" s="1475"/>
    </row>
    <row r="762" spans="1:13">
      <c r="D762" s="951" t="s">
        <v>1135</v>
      </c>
      <c r="E762" s="945">
        <v>2</v>
      </c>
      <c r="G762" s="945">
        <v>0</v>
      </c>
      <c r="H762" s="945">
        <v>0</v>
      </c>
      <c r="I762" s="945">
        <v>0</v>
      </c>
      <c r="J762" s="945">
        <v>2</v>
      </c>
      <c r="L762" s="952">
        <v>1617000</v>
      </c>
    </row>
    <row r="765" spans="1:13" ht="20.25">
      <c r="A765" s="1479" t="s">
        <v>1133</v>
      </c>
      <c r="B765" s="1480"/>
      <c r="C765" s="1480"/>
      <c r="D765" s="1480"/>
      <c r="E765" s="1480"/>
      <c r="F765" s="1480"/>
      <c r="G765" s="1480"/>
      <c r="H765" s="1480"/>
      <c r="I765" s="1480"/>
      <c r="J765" s="1480"/>
      <c r="K765" s="1480"/>
      <c r="L765" s="1480"/>
      <c r="M765" s="1480"/>
    </row>
    <row r="767" spans="1:13">
      <c r="A767" s="945" t="s">
        <v>1701</v>
      </c>
    </row>
    <row r="768" spans="1:13">
      <c r="A768" s="946" t="s">
        <v>189</v>
      </c>
      <c r="B768" s="946" t="s">
        <v>53</v>
      </c>
      <c r="C768" s="946" t="s">
        <v>190</v>
      </c>
      <c r="D768" s="946" t="s">
        <v>191</v>
      </c>
      <c r="E768" s="1481" t="s">
        <v>192</v>
      </c>
      <c r="F768" s="1482"/>
      <c r="G768" s="1482"/>
      <c r="H768" s="1482"/>
      <c r="I768" s="1483"/>
      <c r="J768" s="1484" t="s">
        <v>193</v>
      </c>
      <c r="K768" s="1484" t="s">
        <v>194</v>
      </c>
      <c r="L768" s="1484" t="s">
        <v>195</v>
      </c>
      <c r="M768" s="1484" t="s">
        <v>196</v>
      </c>
    </row>
    <row r="769" spans="1:13">
      <c r="A769" s="946" t="s">
        <v>197</v>
      </c>
      <c r="B769" s="946" t="s">
        <v>198</v>
      </c>
      <c r="C769" s="946" t="s">
        <v>199</v>
      </c>
      <c r="D769" s="946" t="s">
        <v>200</v>
      </c>
      <c r="E769" s="946" t="s">
        <v>201</v>
      </c>
      <c r="F769" s="946" t="s">
        <v>202</v>
      </c>
      <c r="G769" s="946" t="s">
        <v>203</v>
      </c>
      <c r="H769" s="946" t="s">
        <v>204</v>
      </c>
      <c r="I769" s="946" t="s">
        <v>205</v>
      </c>
      <c r="J769" s="1475"/>
      <c r="K769" s="1475"/>
      <c r="L769" s="1475"/>
      <c r="M769" s="1475"/>
    </row>
    <row r="770" spans="1:13">
      <c r="A770" s="947">
        <v>43124</v>
      </c>
      <c r="B770" s="948" t="s">
        <v>211</v>
      </c>
      <c r="C770" s="949"/>
      <c r="D770" s="949" t="s">
        <v>1702</v>
      </c>
      <c r="E770" s="1478">
        <v>1</v>
      </c>
      <c r="F770" s="1476">
        <v>199000</v>
      </c>
      <c r="G770" s="1478">
        <v>0</v>
      </c>
      <c r="H770" s="1478">
        <v>0</v>
      </c>
      <c r="I770" s="1478">
        <v>0</v>
      </c>
      <c r="J770" s="1478">
        <v>1</v>
      </c>
      <c r="K770" s="1474" t="s">
        <v>66</v>
      </c>
      <c r="L770" s="1476">
        <v>199000</v>
      </c>
      <c r="M770" s="1474" t="s">
        <v>1586</v>
      </c>
    </row>
    <row r="771" spans="1:13">
      <c r="A771" s="950" t="s">
        <v>240</v>
      </c>
      <c r="B771" s="948" t="s">
        <v>218</v>
      </c>
      <c r="C771" s="948" t="s">
        <v>649</v>
      </c>
      <c r="D771" s="948" t="s">
        <v>80</v>
      </c>
      <c r="E771" s="1477"/>
      <c r="F771" s="1477"/>
      <c r="G771" s="1477"/>
      <c r="H771" s="1477"/>
      <c r="I771" s="1477"/>
      <c r="J771" s="1477"/>
      <c r="K771" s="1475"/>
      <c r="L771" s="1477"/>
      <c r="M771" s="1475"/>
    </row>
    <row r="772" spans="1:13" ht="33">
      <c r="A772" s="947">
        <v>40883</v>
      </c>
      <c r="B772" s="948" t="s">
        <v>211</v>
      </c>
      <c r="C772" s="949" t="s">
        <v>207</v>
      </c>
      <c r="D772" s="949" t="s">
        <v>1703</v>
      </c>
      <c r="E772" s="1478">
        <v>1</v>
      </c>
      <c r="F772" s="1476">
        <v>110000</v>
      </c>
      <c r="G772" s="1478">
        <v>0</v>
      </c>
      <c r="H772" s="1478">
        <v>0</v>
      </c>
      <c r="I772" s="1478">
        <v>0</v>
      </c>
      <c r="J772" s="1478">
        <v>1</v>
      </c>
      <c r="K772" s="1474" t="s">
        <v>66</v>
      </c>
      <c r="L772" s="1476">
        <v>110000</v>
      </c>
      <c r="M772" s="1474" t="s">
        <v>377</v>
      </c>
    </row>
    <row r="773" spans="1:13">
      <c r="A773" s="950" t="s">
        <v>282</v>
      </c>
      <c r="B773" s="948" t="s">
        <v>218</v>
      </c>
      <c r="C773" s="948" t="s">
        <v>1002</v>
      </c>
      <c r="D773" s="948" t="s">
        <v>81</v>
      </c>
      <c r="E773" s="1477"/>
      <c r="F773" s="1477"/>
      <c r="G773" s="1477"/>
      <c r="H773" s="1477"/>
      <c r="I773" s="1477"/>
      <c r="J773" s="1477"/>
      <c r="K773" s="1475"/>
      <c r="L773" s="1477"/>
      <c r="M773" s="1475"/>
    </row>
    <row r="774" spans="1:13">
      <c r="D774" s="951" t="s">
        <v>1135</v>
      </c>
      <c r="E774" s="945">
        <v>2</v>
      </c>
      <c r="G774" s="945">
        <v>0</v>
      </c>
      <c r="H774" s="945">
        <v>0</v>
      </c>
      <c r="I774" s="945">
        <v>0</v>
      </c>
      <c r="J774" s="945">
        <v>2</v>
      </c>
      <c r="L774" s="952">
        <v>309000</v>
      </c>
    </row>
    <row r="777" spans="1:13" ht="20.25">
      <c r="A777" s="1479" t="s">
        <v>1133</v>
      </c>
      <c r="B777" s="1480"/>
      <c r="C777" s="1480"/>
      <c r="D777" s="1480"/>
      <c r="E777" s="1480"/>
      <c r="F777" s="1480"/>
      <c r="G777" s="1480"/>
      <c r="H777" s="1480"/>
      <c r="I777" s="1480"/>
      <c r="J777" s="1480"/>
      <c r="K777" s="1480"/>
      <c r="L777" s="1480"/>
      <c r="M777" s="1480"/>
    </row>
    <row r="779" spans="1:13">
      <c r="A779" s="945" t="s">
        <v>1704</v>
      </c>
    </row>
    <row r="780" spans="1:13">
      <c r="A780" s="946" t="s">
        <v>189</v>
      </c>
      <c r="B780" s="946" t="s">
        <v>53</v>
      </c>
      <c r="C780" s="946" t="s">
        <v>190</v>
      </c>
      <c r="D780" s="946" t="s">
        <v>191</v>
      </c>
      <c r="E780" s="1481" t="s">
        <v>192</v>
      </c>
      <c r="F780" s="1482"/>
      <c r="G780" s="1482"/>
      <c r="H780" s="1482"/>
      <c r="I780" s="1483"/>
      <c r="J780" s="1484" t="s">
        <v>193</v>
      </c>
      <c r="K780" s="1484" t="s">
        <v>194</v>
      </c>
      <c r="L780" s="1484" t="s">
        <v>195</v>
      </c>
      <c r="M780" s="1484" t="s">
        <v>196</v>
      </c>
    </row>
    <row r="781" spans="1:13">
      <c r="A781" s="946" t="s">
        <v>197</v>
      </c>
      <c r="B781" s="946" t="s">
        <v>198</v>
      </c>
      <c r="C781" s="946" t="s">
        <v>199</v>
      </c>
      <c r="D781" s="946" t="s">
        <v>200</v>
      </c>
      <c r="E781" s="946" t="s">
        <v>201</v>
      </c>
      <c r="F781" s="946" t="s">
        <v>202</v>
      </c>
      <c r="G781" s="946" t="s">
        <v>203</v>
      </c>
      <c r="H781" s="946" t="s">
        <v>204</v>
      </c>
      <c r="I781" s="946" t="s">
        <v>205</v>
      </c>
      <c r="J781" s="1475"/>
      <c r="K781" s="1475"/>
      <c r="L781" s="1475"/>
      <c r="M781" s="1475"/>
    </row>
    <row r="782" spans="1:13" ht="33">
      <c r="A782" s="947">
        <v>40961</v>
      </c>
      <c r="B782" s="948" t="s">
        <v>211</v>
      </c>
      <c r="C782" s="949" t="s">
        <v>1705</v>
      </c>
      <c r="D782" s="949" t="s">
        <v>1706</v>
      </c>
      <c r="E782" s="1478">
        <v>2</v>
      </c>
      <c r="F782" s="1476">
        <v>4350000</v>
      </c>
      <c r="G782" s="1478">
        <v>0</v>
      </c>
      <c r="H782" s="1478">
        <v>0</v>
      </c>
      <c r="I782" s="1478">
        <v>0</v>
      </c>
      <c r="J782" s="1478">
        <v>2</v>
      </c>
      <c r="K782" s="1474" t="s">
        <v>66</v>
      </c>
      <c r="L782" s="1476">
        <v>8700000</v>
      </c>
      <c r="M782" s="1474" t="s">
        <v>1707</v>
      </c>
    </row>
    <row r="783" spans="1:13">
      <c r="A783" s="950" t="s">
        <v>268</v>
      </c>
      <c r="B783" s="948" t="s">
        <v>218</v>
      </c>
      <c r="C783" s="948" t="s">
        <v>1708</v>
      </c>
      <c r="D783" s="948" t="s">
        <v>81</v>
      </c>
      <c r="E783" s="1477"/>
      <c r="F783" s="1477"/>
      <c r="G783" s="1477"/>
      <c r="H783" s="1477"/>
      <c r="I783" s="1477"/>
      <c r="J783" s="1477"/>
      <c r="K783" s="1475"/>
      <c r="L783" s="1477"/>
      <c r="M783" s="1475"/>
    </row>
    <row r="784" spans="1:13" ht="33">
      <c r="A784" s="947">
        <v>41792</v>
      </c>
      <c r="B784" s="948" t="s">
        <v>211</v>
      </c>
      <c r="C784" s="949" t="s">
        <v>1709</v>
      </c>
      <c r="D784" s="949" t="s">
        <v>1710</v>
      </c>
      <c r="E784" s="1478">
        <v>1</v>
      </c>
      <c r="F784" s="1476">
        <v>4200000</v>
      </c>
      <c r="G784" s="1478">
        <v>0</v>
      </c>
      <c r="H784" s="1478">
        <v>0</v>
      </c>
      <c r="I784" s="1478">
        <v>0</v>
      </c>
      <c r="J784" s="1478">
        <v>1</v>
      </c>
      <c r="K784" s="1474" t="s">
        <v>66</v>
      </c>
      <c r="L784" s="1476">
        <v>4200000</v>
      </c>
      <c r="M784" s="1474" t="s">
        <v>68</v>
      </c>
    </row>
    <row r="785" spans="1:13">
      <c r="A785" s="950" t="s">
        <v>272</v>
      </c>
      <c r="B785" s="948" t="s">
        <v>218</v>
      </c>
      <c r="C785" s="948" t="s">
        <v>1618</v>
      </c>
      <c r="D785" s="948" t="s">
        <v>81</v>
      </c>
      <c r="E785" s="1477"/>
      <c r="F785" s="1477"/>
      <c r="G785" s="1477"/>
      <c r="H785" s="1477"/>
      <c r="I785" s="1477"/>
      <c r="J785" s="1477"/>
      <c r="K785" s="1475"/>
      <c r="L785" s="1477"/>
      <c r="M785" s="1475"/>
    </row>
    <row r="786" spans="1:13">
      <c r="A786" s="947">
        <v>42972</v>
      </c>
      <c r="B786" s="948" t="s">
        <v>211</v>
      </c>
      <c r="C786" s="949" t="s">
        <v>1711</v>
      </c>
      <c r="D786" s="949"/>
      <c r="E786" s="1478">
        <v>10</v>
      </c>
      <c r="F786" s="1476">
        <v>5500000</v>
      </c>
      <c r="G786" s="1478">
        <v>0</v>
      </c>
      <c r="H786" s="1478">
        <v>0</v>
      </c>
      <c r="I786" s="1478">
        <v>0</v>
      </c>
      <c r="J786" s="1478">
        <v>10</v>
      </c>
      <c r="K786" s="1474" t="s">
        <v>66</v>
      </c>
      <c r="L786" s="1476">
        <v>55000000</v>
      </c>
      <c r="M786" s="1474" t="s">
        <v>81</v>
      </c>
    </row>
    <row r="787" spans="1:13">
      <c r="A787" s="950" t="s">
        <v>299</v>
      </c>
      <c r="B787" s="948" t="s">
        <v>218</v>
      </c>
      <c r="C787" s="948" t="s">
        <v>1582</v>
      </c>
      <c r="D787" s="948" t="s">
        <v>81</v>
      </c>
      <c r="E787" s="1477"/>
      <c r="F787" s="1477"/>
      <c r="G787" s="1477"/>
      <c r="H787" s="1477"/>
      <c r="I787" s="1477"/>
      <c r="J787" s="1477"/>
      <c r="K787" s="1475"/>
      <c r="L787" s="1477"/>
      <c r="M787" s="1475"/>
    </row>
    <row r="788" spans="1:13">
      <c r="A788" s="947">
        <v>42972</v>
      </c>
      <c r="B788" s="948" t="s">
        <v>211</v>
      </c>
      <c r="C788" s="949" t="s">
        <v>1712</v>
      </c>
      <c r="D788" s="949"/>
      <c r="E788" s="1478">
        <v>3</v>
      </c>
      <c r="F788" s="1476">
        <v>4200000</v>
      </c>
      <c r="G788" s="1478">
        <v>0</v>
      </c>
      <c r="H788" s="1478">
        <v>0</v>
      </c>
      <c r="I788" s="1478">
        <v>0</v>
      </c>
      <c r="J788" s="1478">
        <v>3</v>
      </c>
      <c r="K788" s="1474" t="s">
        <v>66</v>
      </c>
      <c r="L788" s="1476">
        <v>12600000</v>
      </c>
      <c r="M788" s="1474" t="s">
        <v>81</v>
      </c>
    </row>
    <row r="789" spans="1:13">
      <c r="A789" s="950" t="s">
        <v>510</v>
      </c>
      <c r="B789" s="948" t="s">
        <v>218</v>
      </c>
      <c r="C789" s="948" t="s">
        <v>1582</v>
      </c>
      <c r="D789" s="948" t="s">
        <v>81</v>
      </c>
      <c r="E789" s="1477"/>
      <c r="F789" s="1477"/>
      <c r="G789" s="1477"/>
      <c r="H789" s="1477"/>
      <c r="I789" s="1477"/>
      <c r="J789" s="1477"/>
      <c r="K789" s="1475"/>
      <c r="L789" s="1477"/>
      <c r="M789" s="1475"/>
    </row>
    <row r="790" spans="1:13">
      <c r="A790" s="947">
        <v>42972</v>
      </c>
      <c r="B790" s="948" t="s">
        <v>211</v>
      </c>
      <c r="C790" s="949" t="s">
        <v>1713</v>
      </c>
      <c r="D790" s="949"/>
      <c r="E790" s="1478">
        <v>1</v>
      </c>
      <c r="F790" s="1476">
        <v>5500000</v>
      </c>
      <c r="G790" s="1478">
        <v>0</v>
      </c>
      <c r="H790" s="1478">
        <v>0</v>
      </c>
      <c r="I790" s="1478">
        <v>0</v>
      </c>
      <c r="J790" s="1478">
        <v>1</v>
      </c>
      <c r="K790" s="1474" t="s">
        <v>66</v>
      </c>
      <c r="L790" s="1476">
        <v>5500000</v>
      </c>
      <c r="M790" s="1474" t="s">
        <v>1714</v>
      </c>
    </row>
    <row r="791" spans="1:13">
      <c r="A791" s="950" t="s">
        <v>513</v>
      </c>
      <c r="B791" s="948" t="s">
        <v>218</v>
      </c>
      <c r="C791" s="948" t="s">
        <v>1715</v>
      </c>
      <c r="D791" s="948" t="s">
        <v>81</v>
      </c>
      <c r="E791" s="1477"/>
      <c r="F791" s="1477"/>
      <c r="G791" s="1477"/>
      <c r="H791" s="1477"/>
      <c r="I791" s="1477"/>
      <c r="J791" s="1477"/>
      <c r="K791" s="1475"/>
      <c r="L791" s="1477"/>
      <c r="M791" s="1475"/>
    </row>
    <row r="792" spans="1:13">
      <c r="D792" s="951" t="s">
        <v>1135</v>
      </c>
      <c r="E792" s="945">
        <v>17</v>
      </c>
      <c r="G792" s="945">
        <v>0</v>
      </c>
      <c r="H792" s="945">
        <v>0</v>
      </c>
      <c r="I792" s="945">
        <v>0</v>
      </c>
      <c r="J792" s="945">
        <v>17</v>
      </c>
      <c r="L792" s="952">
        <v>86000000</v>
      </c>
    </row>
    <row r="795" spans="1:13" ht="20.25">
      <c r="A795" s="1479" t="s">
        <v>1133</v>
      </c>
      <c r="B795" s="1480"/>
      <c r="C795" s="1480"/>
      <c r="D795" s="1480"/>
      <c r="E795" s="1480"/>
      <c r="F795" s="1480"/>
      <c r="G795" s="1480"/>
      <c r="H795" s="1480"/>
      <c r="I795" s="1480"/>
      <c r="J795" s="1480"/>
      <c r="K795" s="1480"/>
      <c r="L795" s="1480"/>
      <c r="M795" s="1480"/>
    </row>
    <row r="797" spans="1:13">
      <c r="A797" s="945" t="s">
        <v>1716</v>
      </c>
    </row>
    <row r="798" spans="1:13">
      <c r="A798" s="946" t="s">
        <v>189</v>
      </c>
      <c r="B798" s="946" t="s">
        <v>53</v>
      </c>
      <c r="C798" s="946" t="s">
        <v>190</v>
      </c>
      <c r="D798" s="946" t="s">
        <v>191</v>
      </c>
      <c r="E798" s="1481" t="s">
        <v>192</v>
      </c>
      <c r="F798" s="1482"/>
      <c r="G798" s="1482"/>
      <c r="H798" s="1482"/>
      <c r="I798" s="1483"/>
      <c r="J798" s="1484" t="s">
        <v>193</v>
      </c>
      <c r="K798" s="1484" t="s">
        <v>194</v>
      </c>
      <c r="L798" s="1484" t="s">
        <v>195</v>
      </c>
      <c r="M798" s="1484" t="s">
        <v>196</v>
      </c>
    </row>
    <row r="799" spans="1:13">
      <c r="A799" s="946" t="s">
        <v>197</v>
      </c>
      <c r="B799" s="946" t="s">
        <v>198</v>
      </c>
      <c r="C799" s="946" t="s">
        <v>199</v>
      </c>
      <c r="D799" s="946" t="s">
        <v>200</v>
      </c>
      <c r="E799" s="946" t="s">
        <v>201</v>
      </c>
      <c r="F799" s="946" t="s">
        <v>202</v>
      </c>
      <c r="G799" s="946" t="s">
        <v>203</v>
      </c>
      <c r="H799" s="946" t="s">
        <v>204</v>
      </c>
      <c r="I799" s="946" t="s">
        <v>205</v>
      </c>
      <c r="J799" s="1475"/>
      <c r="K799" s="1475"/>
      <c r="L799" s="1475"/>
      <c r="M799" s="1475"/>
    </row>
    <row r="800" spans="1:13" ht="33">
      <c r="A800" s="947">
        <v>43493</v>
      </c>
      <c r="B800" s="948" t="s">
        <v>211</v>
      </c>
      <c r="C800" s="949"/>
      <c r="D800" s="949" t="s">
        <v>1717</v>
      </c>
      <c r="E800" s="1478">
        <v>2</v>
      </c>
      <c r="F800" s="1476">
        <v>240000</v>
      </c>
      <c r="G800" s="1478">
        <v>0</v>
      </c>
      <c r="H800" s="1478">
        <v>0</v>
      </c>
      <c r="I800" s="1478">
        <v>0</v>
      </c>
      <c r="J800" s="1478">
        <v>2</v>
      </c>
      <c r="K800" s="1474" t="s">
        <v>64</v>
      </c>
      <c r="L800" s="1476">
        <v>480000</v>
      </c>
      <c r="M800" s="1474" t="s">
        <v>1718</v>
      </c>
    </row>
    <row r="801" spans="1:13">
      <c r="A801" s="950" t="s">
        <v>258</v>
      </c>
      <c r="B801" s="948" t="s">
        <v>218</v>
      </c>
      <c r="C801" s="948" t="s">
        <v>295</v>
      </c>
      <c r="D801" s="948" t="s">
        <v>83</v>
      </c>
      <c r="E801" s="1477"/>
      <c r="F801" s="1477"/>
      <c r="G801" s="1477"/>
      <c r="H801" s="1477"/>
      <c r="I801" s="1477"/>
      <c r="J801" s="1477"/>
      <c r="K801" s="1475"/>
      <c r="L801" s="1477"/>
      <c r="M801" s="1475"/>
    </row>
    <row r="802" spans="1:13">
      <c r="D802" s="951" t="s">
        <v>1135</v>
      </c>
      <c r="E802" s="945">
        <v>2</v>
      </c>
      <c r="G802" s="945">
        <v>0</v>
      </c>
      <c r="H802" s="945">
        <v>0</v>
      </c>
      <c r="I802" s="945">
        <v>0</v>
      </c>
      <c r="J802" s="945">
        <v>2</v>
      </c>
      <c r="L802" s="952">
        <v>480000</v>
      </c>
    </row>
    <row r="805" spans="1:13" ht="20.25">
      <c r="A805" s="1479" t="s">
        <v>1133</v>
      </c>
      <c r="B805" s="1480"/>
      <c r="C805" s="1480"/>
      <c r="D805" s="1480"/>
      <c r="E805" s="1480"/>
      <c r="F805" s="1480"/>
      <c r="G805" s="1480"/>
      <c r="H805" s="1480"/>
      <c r="I805" s="1480"/>
      <c r="J805" s="1480"/>
      <c r="K805" s="1480"/>
      <c r="L805" s="1480"/>
      <c r="M805" s="1480"/>
    </row>
    <row r="807" spans="1:13">
      <c r="A807" s="945" t="s">
        <v>1719</v>
      </c>
    </row>
    <row r="808" spans="1:13">
      <c r="A808" s="946" t="s">
        <v>189</v>
      </c>
      <c r="B808" s="946" t="s">
        <v>53</v>
      </c>
      <c r="C808" s="946" t="s">
        <v>190</v>
      </c>
      <c r="D808" s="946" t="s">
        <v>191</v>
      </c>
      <c r="E808" s="1481" t="s">
        <v>192</v>
      </c>
      <c r="F808" s="1482"/>
      <c r="G808" s="1482"/>
      <c r="H808" s="1482"/>
      <c r="I808" s="1483"/>
      <c r="J808" s="1484" t="s">
        <v>193</v>
      </c>
      <c r="K808" s="1484" t="s">
        <v>194</v>
      </c>
      <c r="L808" s="1484" t="s">
        <v>195</v>
      </c>
      <c r="M808" s="1484" t="s">
        <v>196</v>
      </c>
    </row>
    <row r="809" spans="1:13">
      <c r="A809" s="946" t="s">
        <v>197</v>
      </c>
      <c r="B809" s="946" t="s">
        <v>198</v>
      </c>
      <c r="C809" s="946" t="s">
        <v>199</v>
      </c>
      <c r="D809" s="946" t="s">
        <v>200</v>
      </c>
      <c r="E809" s="946" t="s">
        <v>201</v>
      </c>
      <c r="F809" s="946" t="s">
        <v>202</v>
      </c>
      <c r="G809" s="946" t="s">
        <v>203</v>
      </c>
      <c r="H809" s="946" t="s">
        <v>204</v>
      </c>
      <c r="I809" s="946" t="s">
        <v>205</v>
      </c>
      <c r="J809" s="1475"/>
      <c r="K809" s="1475"/>
      <c r="L809" s="1475"/>
      <c r="M809" s="1475"/>
    </row>
    <row r="810" spans="1:13" ht="33">
      <c r="A810" s="947">
        <v>37655</v>
      </c>
      <c r="B810" s="948" t="s">
        <v>211</v>
      </c>
      <c r="C810" s="949" t="s">
        <v>1005</v>
      </c>
      <c r="D810" s="949" t="s">
        <v>1720</v>
      </c>
      <c r="E810" s="1478">
        <v>3</v>
      </c>
      <c r="F810" s="1476">
        <v>491700</v>
      </c>
      <c r="G810" s="1478">
        <v>0</v>
      </c>
      <c r="H810" s="1478">
        <v>1</v>
      </c>
      <c r="I810" s="1478">
        <v>0</v>
      </c>
      <c r="J810" s="1478">
        <v>2</v>
      </c>
      <c r="K810" s="1474" t="s">
        <v>64</v>
      </c>
      <c r="L810" s="1476">
        <v>1475100</v>
      </c>
      <c r="M810" s="1474" t="s">
        <v>1721</v>
      </c>
    </row>
    <row r="811" spans="1:13">
      <c r="A811" s="950" t="s">
        <v>275</v>
      </c>
      <c r="B811" s="948" t="s">
        <v>218</v>
      </c>
      <c r="C811" s="948" t="s">
        <v>244</v>
      </c>
      <c r="D811" s="948" t="s">
        <v>827</v>
      </c>
      <c r="E811" s="1477"/>
      <c r="F811" s="1477"/>
      <c r="G811" s="1477"/>
      <c r="H811" s="1477"/>
      <c r="I811" s="1477"/>
      <c r="J811" s="1477"/>
      <c r="K811" s="1475"/>
      <c r="L811" s="1477"/>
      <c r="M811" s="1475"/>
    </row>
    <row r="812" spans="1:13">
      <c r="D812" s="951" t="s">
        <v>1135</v>
      </c>
      <c r="E812" s="945">
        <v>3</v>
      </c>
      <c r="G812" s="945">
        <v>0</v>
      </c>
      <c r="H812" s="945">
        <v>1</v>
      </c>
      <c r="I812" s="945">
        <v>0</v>
      </c>
      <c r="J812" s="945">
        <v>2</v>
      </c>
      <c r="L812" s="952">
        <v>1475100</v>
      </c>
    </row>
    <row r="815" spans="1:13" ht="20.25">
      <c r="A815" s="1479" t="s">
        <v>1133</v>
      </c>
      <c r="B815" s="1480"/>
      <c r="C815" s="1480"/>
      <c r="D815" s="1480"/>
      <c r="E815" s="1480"/>
      <c r="F815" s="1480"/>
      <c r="G815" s="1480"/>
      <c r="H815" s="1480"/>
      <c r="I815" s="1480"/>
      <c r="J815" s="1480"/>
      <c r="K815" s="1480"/>
      <c r="L815" s="1480"/>
      <c r="M815" s="1480"/>
    </row>
    <row r="817" spans="1:13">
      <c r="A817" s="945" t="s">
        <v>1722</v>
      </c>
    </row>
    <row r="818" spans="1:13">
      <c r="A818" s="946" t="s">
        <v>189</v>
      </c>
      <c r="B818" s="946" t="s">
        <v>53</v>
      </c>
      <c r="C818" s="946" t="s">
        <v>190</v>
      </c>
      <c r="D818" s="946" t="s">
        <v>191</v>
      </c>
      <c r="E818" s="1481" t="s">
        <v>192</v>
      </c>
      <c r="F818" s="1482"/>
      <c r="G818" s="1482"/>
      <c r="H818" s="1482"/>
      <c r="I818" s="1483"/>
      <c r="J818" s="1484" t="s">
        <v>193</v>
      </c>
      <c r="K818" s="1484" t="s">
        <v>194</v>
      </c>
      <c r="L818" s="1484" t="s">
        <v>195</v>
      </c>
      <c r="M818" s="1484" t="s">
        <v>196</v>
      </c>
    </row>
    <row r="819" spans="1:13">
      <c r="A819" s="946" t="s">
        <v>197</v>
      </c>
      <c r="B819" s="946" t="s">
        <v>198</v>
      </c>
      <c r="C819" s="946" t="s">
        <v>199</v>
      </c>
      <c r="D819" s="946" t="s">
        <v>200</v>
      </c>
      <c r="E819" s="946" t="s">
        <v>201</v>
      </c>
      <c r="F819" s="946" t="s">
        <v>202</v>
      </c>
      <c r="G819" s="946" t="s">
        <v>203</v>
      </c>
      <c r="H819" s="946" t="s">
        <v>204</v>
      </c>
      <c r="I819" s="946" t="s">
        <v>205</v>
      </c>
      <c r="J819" s="1475"/>
      <c r="K819" s="1475"/>
      <c r="L819" s="1475"/>
      <c r="M819" s="1475"/>
    </row>
    <row r="820" spans="1:13" ht="33">
      <c r="A820" s="947">
        <v>37655</v>
      </c>
      <c r="B820" s="948" t="s">
        <v>211</v>
      </c>
      <c r="C820" s="949" t="s">
        <v>1723</v>
      </c>
      <c r="D820" s="949" t="s">
        <v>1724</v>
      </c>
      <c r="E820" s="1478">
        <v>1</v>
      </c>
      <c r="F820" s="1476">
        <v>3300000</v>
      </c>
      <c r="G820" s="1478">
        <v>0</v>
      </c>
      <c r="H820" s="1478">
        <v>0</v>
      </c>
      <c r="I820" s="1478">
        <v>0</v>
      </c>
      <c r="J820" s="1478">
        <v>1</v>
      </c>
      <c r="K820" s="1474" t="s">
        <v>66</v>
      </c>
      <c r="L820" s="1476">
        <v>3300000</v>
      </c>
      <c r="M820" s="1474" t="s">
        <v>377</v>
      </c>
    </row>
    <row r="821" spans="1:13">
      <c r="A821" s="950" t="s">
        <v>243</v>
      </c>
      <c r="B821" s="948" t="s">
        <v>218</v>
      </c>
      <c r="C821" s="948" t="s">
        <v>388</v>
      </c>
      <c r="D821" s="948" t="s">
        <v>81</v>
      </c>
      <c r="E821" s="1477"/>
      <c r="F821" s="1477"/>
      <c r="G821" s="1477"/>
      <c r="H821" s="1477"/>
      <c r="I821" s="1477"/>
      <c r="J821" s="1477"/>
      <c r="K821" s="1475"/>
      <c r="L821" s="1477"/>
      <c r="M821" s="1475"/>
    </row>
    <row r="822" spans="1:13">
      <c r="D822" s="951" t="s">
        <v>1135</v>
      </c>
      <c r="E822" s="945">
        <v>1</v>
      </c>
      <c r="G822" s="945">
        <v>0</v>
      </c>
      <c r="H822" s="945">
        <v>0</v>
      </c>
      <c r="I822" s="945">
        <v>0</v>
      </c>
      <c r="J822" s="945">
        <v>1</v>
      </c>
      <c r="L822" s="952">
        <v>3300000</v>
      </c>
    </row>
    <row r="825" spans="1:13" ht="20.25">
      <c r="A825" s="1479" t="s">
        <v>1133</v>
      </c>
      <c r="B825" s="1480"/>
      <c r="C825" s="1480"/>
      <c r="D825" s="1480"/>
      <c r="E825" s="1480"/>
      <c r="F825" s="1480"/>
      <c r="G825" s="1480"/>
      <c r="H825" s="1480"/>
      <c r="I825" s="1480"/>
      <c r="J825" s="1480"/>
      <c r="K825" s="1480"/>
      <c r="L825" s="1480"/>
      <c r="M825" s="1480"/>
    </row>
    <row r="827" spans="1:13">
      <c r="A827" s="945" t="s">
        <v>1725</v>
      </c>
    </row>
    <row r="828" spans="1:13">
      <c r="A828" s="946" t="s">
        <v>189</v>
      </c>
      <c r="B828" s="946" t="s">
        <v>53</v>
      </c>
      <c r="C828" s="946" t="s">
        <v>190</v>
      </c>
      <c r="D828" s="946" t="s">
        <v>191</v>
      </c>
      <c r="E828" s="1481" t="s">
        <v>192</v>
      </c>
      <c r="F828" s="1482"/>
      <c r="G828" s="1482"/>
      <c r="H828" s="1482"/>
      <c r="I828" s="1483"/>
      <c r="J828" s="1484" t="s">
        <v>193</v>
      </c>
      <c r="K828" s="1484" t="s">
        <v>194</v>
      </c>
      <c r="L828" s="1484" t="s">
        <v>195</v>
      </c>
      <c r="M828" s="1484" t="s">
        <v>196</v>
      </c>
    </row>
    <row r="829" spans="1:13">
      <c r="A829" s="946" t="s">
        <v>197</v>
      </c>
      <c r="B829" s="946" t="s">
        <v>198</v>
      </c>
      <c r="C829" s="946" t="s">
        <v>199</v>
      </c>
      <c r="D829" s="946" t="s">
        <v>200</v>
      </c>
      <c r="E829" s="946" t="s">
        <v>201</v>
      </c>
      <c r="F829" s="946" t="s">
        <v>202</v>
      </c>
      <c r="G829" s="946" t="s">
        <v>203</v>
      </c>
      <c r="H829" s="946" t="s">
        <v>204</v>
      </c>
      <c r="I829" s="946" t="s">
        <v>205</v>
      </c>
      <c r="J829" s="1475"/>
      <c r="K829" s="1475"/>
      <c r="L829" s="1475"/>
      <c r="M829" s="1475"/>
    </row>
    <row r="830" spans="1:13" ht="49.5">
      <c r="A830" s="947">
        <v>44519</v>
      </c>
      <c r="B830" s="948" t="s">
        <v>211</v>
      </c>
      <c r="C830" s="949"/>
      <c r="D830" s="949" t="s">
        <v>1726</v>
      </c>
      <c r="E830" s="1478">
        <v>1</v>
      </c>
      <c r="F830" s="1476">
        <v>788000</v>
      </c>
      <c r="G830" s="1478">
        <v>0</v>
      </c>
      <c r="H830" s="1478">
        <v>0</v>
      </c>
      <c r="I830" s="1478">
        <v>0</v>
      </c>
      <c r="J830" s="1478">
        <v>1</v>
      </c>
      <c r="K830" s="1474" t="s">
        <v>66</v>
      </c>
      <c r="L830" s="1476">
        <v>788000</v>
      </c>
      <c r="M830" s="1474" t="s">
        <v>1586</v>
      </c>
    </row>
    <row r="831" spans="1:13">
      <c r="A831" s="950" t="s">
        <v>248</v>
      </c>
      <c r="B831" s="948" t="s">
        <v>1727</v>
      </c>
      <c r="C831" s="948" t="s">
        <v>1728</v>
      </c>
      <c r="D831" s="948" t="s">
        <v>80</v>
      </c>
      <c r="E831" s="1477"/>
      <c r="F831" s="1477"/>
      <c r="G831" s="1477"/>
      <c r="H831" s="1477"/>
      <c r="I831" s="1477"/>
      <c r="J831" s="1477"/>
      <c r="K831" s="1475"/>
      <c r="L831" s="1477"/>
      <c r="M831" s="1475"/>
    </row>
    <row r="832" spans="1:13">
      <c r="D832" s="951" t="s">
        <v>1135</v>
      </c>
      <c r="E832" s="945">
        <v>1</v>
      </c>
      <c r="G832" s="945">
        <v>0</v>
      </c>
      <c r="H832" s="945">
        <v>0</v>
      </c>
      <c r="I832" s="945">
        <v>0</v>
      </c>
      <c r="J832" s="945">
        <v>1</v>
      </c>
      <c r="L832" s="952">
        <v>788000</v>
      </c>
    </row>
    <row r="835" spans="1:13" ht="20.25">
      <c r="A835" s="1479" t="s">
        <v>1133</v>
      </c>
      <c r="B835" s="1480"/>
      <c r="C835" s="1480"/>
      <c r="D835" s="1480"/>
      <c r="E835" s="1480"/>
      <c r="F835" s="1480"/>
      <c r="G835" s="1480"/>
      <c r="H835" s="1480"/>
      <c r="I835" s="1480"/>
      <c r="J835" s="1480"/>
      <c r="K835" s="1480"/>
      <c r="L835" s="1480"/>
      <c r="M835" s="1480"/>
    </row>
    <row r="837" spans="1:13">
      <c r="A837" s="945" t="s">
        <v>1729</v>
      </c>
    </row>
    <row r="838" spans="1:13">
      <c r="A838" s="946" t="s">
        <v>189</v>
      </c>
      <c r="B838" s="946" t="s">
        <v>53</v>
      </c>
      <c r="C838" s="946" t="s">
        <v>190</v>
      </c>
      <c r="D838" s="946" t="s">
        <v>191</v>
      </c>
      <c r="E838" s="1481" t="s">
        <v>192</v>
      </c>
      <c r="F838" s="1482"/>
      <c r="G838" s="1482"/>
      <c r="H838" s="1482"/>
      <c r="I838" s="1483"/>
      <c r="J838" s="1484" t="s">
        <v>193</v>
      </c>
      <c r="K838" s="1484" t="s">
        <v>194</v>
      </c>
      <c r="L838" s="1484" t="s">
        <v>195</v>
      </c>
      <c r="M838" s="1484" t="s">
        <v>196</v>
      </c>
    </row>
    <row r="839" spans="1:13">
      <c r="A839" s="946" t="s">
        <v>197</v>
      </c>
      <c r="B839" s="946" t="s">
        <v>198</v>
      </c>
      <c r="C839" s="946" t="s">
        <v>199</v>
      </c>
      <c r="D839" s="946" t="s">
        <v>200</v>
      </c>
      <c r="E839" s="946" t="s">
        <v>201</v>
      </c>
      <c r="F839" s="946" t="s">
        <v>202</v>
      </c>
      <c r="G839" s="946" t="s">
        <v>203</v>
      </c>
      <c r="H839" s="946" t="s">
        <v>204</v>
      </c>
      <c r="I839" s="946" t="s">
        <v>205</v>
      </c>
      <c r="J839" s="1475"/>
      <c r="K839" s="1475"/>
      <c r="L839" s="1475"/>
      <c r="M839" s="1475"/>
    </row>
    <row r="840" spans="1:13" ht="33">
      <c r="A840" s="947">
        <v>38938</v>
      </c>
      <c r="B840" s="948" t="s">
        <v>211</v>
      </c>
      <c r="C840" s="949" t="s">
        <v>1730</v>
      </c>
      <c r="D840" s="949" t="s">
        <v>1731</v>
      </c>
      <c r="E840" s="1478">
        <v>22</v>
      </c>
      <c r="F840" s="1476">
        <v>330000</v>
      </c>
      <c r="G840" s="1478">
        <v>0</v>
      </c>
      <c r="H840" s="1478">
        <v>19</v>
      </c>
      <c r="I840" s="1478">
        <v>0</v>
      </c>
      <c r="J840" s="1478">
        <v>3</v>
      </c>
      <c r="K840" s="1474" t="s">
        <v>66</v>
      </c>
      <c r="L840" s="1476">
        <v>7260000</v>
      </c>
      <c r="M840" s="1474" t="s">
        <v>1732</v>
      </c>
    </row>
    <row r="841" spans="1:13">
      <c r="A841" s="950" t="s">
        <v>248</v>
      </c>
      <c r="B841" s="948" t="s">
        <v>218</v>
      </c>
      <c r="C841" s="948" t="s">
        <v>215</v>
      </c>
      <c r="D841" s="948" t="s">
        <v>80</v>
      </c>
      <c r="E841" s="1477"/>
      <c r="F841" s="1477"/>
      <c r="G841" s="1477"/>
      <c r="H841" s="1477"/>
      <c r="I841" s="1477"/>
      <c r="J841" s="1477"/>
      <c r="K841" s="1475"/>
      <c r="L841" s="1477"/>
      <c r="M841" s="1475"/>
    </row>
    <row r="842" spans="1:13">
      <c r="A842" s="947">
        <v>40744</v>
      </c>
      <c r="B842" s="948" t="s">
        <v>211</v>
      </c>
      <c r="C842" s="949"/>
      <c r="D842" s="949" t="s">
        <v>1733</v>
      </c>
      <c r="E842" s="1478">
        <v>5</v>
      </c>
      <c r="F842" s="1476">
        <v>260000</v>
      </c>
      <c r="G842" s="1478">
        <v>0</v>
      </c>
      <c r="H842" s="1478">
        <v>0</v>
      </c>
      <c r="I842" s="1478">
        <v>0</v>
      </c>
      <c r="J842" s="1478">
        <v>5</v>
      </c>
      <c r="K842" s="1474" t="s">
        <v>66</v>
      </c>
      <c r="L842" s="1476">
        <v>1300000</v>
      </c>
      <c r="M842" s="1474" t="s">
        <v>1734</v>
      </c>
    </row>
    <row r="843" spans="1:13">
      <c r="A843" s="950" t="s">
        <v>234</v>
      </c>
      <c r="B843" s="948" t="s">
        <v>218</v>
      </c>
      <c r="C843" s="948" t="s">
        <v>226</v>
      </c>
      <c r="D843" s="948" t="s">
        <v>80</v>
      </c>
      <c r="E843" s="1477"/>
      <c r="F843" s="1477"/>
      <c r="G843" s="1477"/>
      <c r="H843" s="1477"/>
      <c r="I843" s="1477"/>
      <c r="J843" s="1477"/>
      <c r="K843" s="1475"/>
      <c r="L843" s="1477"/>
      <c r="M843" s="1475"/>
    </row>
    <row r="844" spans="1:13">
      <c r="A844" s="947">
        <v>40897</v>
      </c>
      <c r="B844" s="948" t="s">
        <v>211</v>
      </c>
      <c r="C844" s="949" t="s">
        <v>1735</v>
      </c>
      <c r="D844" s="949" t="s">
        <v>1736</v>
      </c>
      <c r="E844" s="1478">
        <v>14</v>
      </c>
      <c r="F844" s="1476">
        <v>225000</v>
      </c>
      <c r="G844" s="1478">
        <v>0</v>
      </c>
      <c r="H844" s="1478">
        <v>1</v>
      </c>
      <c r="I844" s="1478">
        <v>0</v>
      </c>
      <c r="J844" s="1478">
        <v>13</v>
      </c>
      <c r="K844" s="1474" t="s">
        <v>66</v>
      </c>
      <c r="L844" s="1476">
        <v>3150000</v>
      </c>
      <c r="M844" s="1474" t="s">
        <v>1737</v>
      </c>
    </row>
    <row r="845" spans="1:13">
      <c r="A845" s="950" t="s">
        <v>312</v>
      </c>
      <c r="B845" s="948" t="s">
        <v>218</v>
      </c>
      <c r="C845" s="948" t="s">
        <v>226</v>
      </c>
      <c r="D845" s="948" t="s">
        <v>1004</v>
      </c>
      <c r="E845" s="1477"/>
      <c r="F845" s="1477"/>
      <c r="G845" s="1477"/>
      <c r="H845" s="1477"/>
      <c r="I845" s="1477"/>
      <c r="J845" s="1477"/>
      <c r="K845" s="1475"/>
      <c r="L845" s="1477"/>
      <c r="M845" s="1475"/>
    </row>
    <row r="846" spans="1:13" ht="33">
      <c r="A846" s="947">
        <v>42061</v>
      </c>
      <c r="B846" s="948" t="s">
        <v>211</v>
      </c>
      <c r="C846" s="949" t="s">
        <v>241</v>
      </c>
      <c r="D846" s="949" t="s">
        <v>1738</v>
      </c>
      <c r="E846" s="1478">
        <v>7</v>
      </c>
      <c r="F846" s="1476">
        <v>230000</v>
      </c>
      <c r="G846" s="1478">
        <v>0</v>
      </c>
      <c r="H846" s="1478">
        <v>1</v>
      </c>
      <c r="I846" s="1478">
        <v>0</v>
      </c>
      <c r="J846" s="1478">
        <v>6</v>
      </c>
      <c r="K846" s="1474" t="s">
        <v>66</v>
      </c>
      <c r="L846" s="1476">
        <v>1610000</v>
      </c>
      <c r="M846" s="1474" t="s">
        <v>1739</v>
      </c>
    </row>
    <row r="847" spans="1:13">
      <c r="A847" s="950" t="s">
        <v>236</v>
      </c>
      <c r="B847" s="948" t="s">
        <v>218</v>
      </c>
      <c r="C847" s="948" t="s">
        <v>1740</v>
      </c>
      <c r="D847" s="948" t="s">
        <v>80</v>
      </c>
      <c r="E847" s="1477"/>
      <c r="F847" s="1477"/>
      <c r="G847" s="1477"/>
      <c r="H847" s="1477"/>
      <c r="I847" s="1477"/>
      <c r="J847" s="1477"/>
      <c r="K847" s="1475"/>
      <c r="L847" s="1477"/>
      <c r="M847" s="1475"/>
    </row>
    <row r="848" spans="1:13">
      <c r="A848" s="947">
        <v>42751</v>
      </c>
      <c r="B848" s="948" t="s">
        <v>211</v>
      </c>
      <c r="C848" s="949" t="s">
        <v>1741</v>
      </c>
      <c r="D848" s="949" t="s">
        <v>1742</v>
      </c>
      <c r="E848" s="1478">
        <v>10</v>
      </c>
      <c r="F848" s="1476">
        <v>240000</v>
      </c>
      <c r="G848" s="1478">
        <v>0</v>
      </c>
      <c r="H848" s="1478">
        <v>0</v>
      </c>
      <c r="I848" s="1478">
        <v>0</v>
      </c>
      <c r="J848" s="1478">
        <v>10</v>
      </c>
      <c r="K848" s="1474" t="s">
        <v>66</v>
      </c>
      <c r="L848" s="1476">
        <v>2400000</v>
      </c>
      <c r="M848" s="1474" t="s">
        <v>1743</v>
      </c>
    </row>
    <row r="849" spans="1:13">
      <c r="A849" s="950" t="s">
        <v>240</v>
      </c>
      <c r="B849" s="948" t="s">
        <v>218</v>
      </c>
      <c r="C849" s="948" t="s">
        <v>1744</v>
      </c>
      <c r="D849" s="948" t="s">
        <v>80</v>
      </c>
      <c r="E849" s="1477"/>
      <c r="F849" s="1477"/>
      <c r="G849" s="1477"/>
      <c r="H849" s="1477"/>
      <c r="I849" s="1477"/>
      <c r="J849" s="1477"/>
      <c r="K849" s="1475"/>
      <c r="L849" s="1477"/>
      <c r="M849" s="1475"/>
    </row>
    <row r="850" spans="1:13">
      <c r="A850" s="947">
        <v>43497</v>
      </c>
      <c r="B850" s="948" t="s">
        <v>211</v>
      </c>
      <c r="C850" s="949"/>
      <c r="D850" s="949" t="s">
        <v>1745</v>
      </c>
      <c r="E850" s="1478">
        <v>1</v>
      </c>
      <c r="F850" s="1476">
        <v>199000</v>
      </c>
      <c r="G850" s="1478">
        <v>0</v>
      </c>
      <c r="H850" s="1478">
        <v>0</v>
      </c>
      <c r="I850" s="1478">
        <v>0</v>
      </c>
      <c r="J850" s="1478">
        <v>1</v>
      </c>
      <c r="K850" s="1474" t="s">
        <v>66</v>
      </c>
      <c r="L850" s="1476">
        <v>199000</v>
      </c>
      <c r="M850" s="1474" t="s">
        <v>1746</v>
      </c>
    </row>
    <row r="851" spans="1:13">
      <c r="A851" s="950" t="s">
        <v>212</v>
      </c>
      <c r="B851" s="948" t="s">
        <v>218</v>
      </c>
      <c r="C851" s="948" t="s">
        <v>1747</v>
      </c>
      <c r="D851" s="948" t="s">
        <v>80</v>
      </c>
      <c r="E851" s="1477"/>
      <c r="F851" s="1477"/>
      <c r="G851" s="1477"/>
      <c r="H851" s="1477"/>
      <c r="I851" s="1477"/>
      <c r="J851" s="1477"/>
      <c r="K851" s="1475"/>
      <c r="L851" s="1477"/>
      <c r="M851" s="1475"/>
    </row>
    <row r="852" spans="1:13" ht="33">
      <c r="A852" s="947">
        <v>43759</v>
      </c>
      <c r="B852" s="948" t="s">
        <v>211</v>
      </c>
      <c r="C852" s="949"/>
      <c r="D852" s="949" t="s">
        <v>1748</v>
      </c>
      <c r="E852" s="1478">
        <v>2</v>
      </c>
      <c r="F852" s="1476">
        <v>229000</v>
      </c>
      <c r="G852" s="1478">
        <v>0</v>
      </c>
      <c r="H852" s="1478">
        <v>0</v>
      </c>
      <c r="I852" s="1478">
        <v>0</v>
      </c>
      <c r="J852" s="1478">
        <v>2</v>
      </c>
      <c r="K852" s="1474" t="s">
        <v>66</v>
      </c>
      <c r="L852" s="1476">
        <v>458000</v>
      </c>
      <c r="M852" s="1474" t="s">
        <v>1749</v>
      </c>
    </row>
    <row r="853" spans="1:13">
      <c r="A853" s="950" t="s">
        <v>214</v>
      </c>
      <c r="B853" s="948" t="s">
        <v>218</v>
      </c>
      <c r="C853" s="948" t="s">
        <v>1747</v>
      </c>
      <c r="D853" s="948" t="s">
        <v>80</v>
      </c>
      <c r="E853" s="1477"/>
      <c r="F853" s="1477"/>
      <c r="G853" s="1477"/>
      <c r="H853" s="1477"/>
      <c r="I853" s="1477"/>
      <c r="J853" s="1477"/>
      <c r="K853" s="1475"/>
      <c r="L853" s="1477"/>
      <c r="M853" s="1475"/>
    </row>
    <row r="854" spans="1:13" ht="33">
      <c r="A854" s="947">
        <v>43907</v>
      </c>
      <c r="B854" s="948" t="s">
        <v>211</v>
      </c>
      <c r="C854" s="949"/>
      <c r="D854" s="949" t="s">
        <v>1750</v>
      </c>
      <c r="E854" s="1478">
        <v>1</v>
      </c>
      <c r="F854" s="1476">
        <v>200000</v>
      </c>
      <c r="G854" s="1478">
        <v>0</v>
      </c>
      <c r="H854" s="1478">
        <v>0</v>
      </c>
      <c r="I854" s="1478">
        <v>0</v>
      </c>
      <c r="J854" s="1478">
        <v>1</v>
      </c>
      <c r="K854" s="1474" t="s">
        <v>66</v>
      </c>
      <c r="L854" s="1476">
        <v>200000</v>
      </c>
      <c r="M854" s="1474" t="s">
        <v>307</v>
      </c>
    </row>
    <row r="855" spans="1:13">
      <c r="A855" s="950" t="s">
        <v>217</v>
      </c>
      <c r="B855" s="948" t="s">
        <v>218</v>
      </c>
      <c r="C855" s="948" t="s">
        <v>630</v>
      </c>
      <c r="D855" s="948" t="s">
        <v>80</v>
      </c>
      <c r="E855" s="1477"/>
      <c r="F855" s="1477"/>
      <c r="G855" s="1477"/>
      <c r="H855" s="1477"/>
      <c r="I855" s="1477"/>
      <c r="J855" s="1477"/>
      <c r="K855" s="1475"/>
      <c r="L855" s="1477"/>
      <c r="M855" s="1475"/>
    </row>
    <row r="856" spans="1:13" ht="33">
      <c r="A856" s="947">
        <v>44400</v>
      </c>
      <c r="B856" s="948" t="s">
        <v>211</v>
      </c>
      <c r="C856" s="949"/>
      <c r="D856" s="949" t="s">
        <v>1751</v>
      </c>
      <c r="E856" s="1478">
        <v>4</v>
      </c>
      <c r="F856" s="1476">
        <v>200000</v>
      </c>
      <c r="G856" s="1478">
        <v>0</v>
      </c>
      <c r="H856" s="1478">
        <v>0</v>
      </c>
      <c r="I856" s="1478">
        <v>0</v>
      </c>
      <c r="J856" s="1478">
        <v>4</v>
      </c>
      <c r="K856" s="1474" t="s">
        <v>66</v>
      </c>
      <c r="L856" s="1476">
        <v>800000</v>
      </c>
      <c r="M856" s="1474" t="s">
        <v>1752</v>
      </c>
    </row>
    <row r="857" spans="1:13">
      <c r="A857" s="950" t="s">
        <v>221</v>
      </c>
      <c r="B857" s="948" t="s">
        <v>1695</v>
      </c>
      <c r="C857" s="948" t="s">
        <v>630</v>
      </c>
      <c r="D857" s="948" t="s">
        <v>80</v>
      </c>
      <c r="E857" s="1477"/>
      <c r="F857" s="1477"/>
      <c r="G857" s="1477"/>
      <c r="H857" s="1477"/>
      <c r="I857" s="1477"/>
      <c r="J857" s="1477"/>
      <c r="K857" s="1475"/>
      <c r="L857" s="1477"/>
      <c r="M857" s="1475"/>
    </row>
    <row r="858" spans="1:13" ht="33">
      <c r="A858" s="947">
        <v>42061</v>
      </c>
      <c r="B858" s="948" t="s">
        <v>211</v>
      </c>
      <c r="C858" s="949" t="s">
        <v>241</v>
      </c>
      <c r="D858" s="949" t="s">
        <v>1753</v>
      </c>
      <c r="E858" s="1478">
        <v>1</v>
      </c>
      <c r="F858" s="1476">
        <v>360000</v>
      </c>
      <c r="G858" s="1478">
        <v>0</v>
      </c>
      <c r="H858" s="1478">
        <v>0</v>
      </c>
      <c r="I858" s="1478">
        <v>0</v>
      </c>
      <c r="J858" s="1478">
        <v>1</v>
      </c>
      <c r="K858" s="1474" t="s">
        <v>66</v>
      </c>
      <c r="L858" s="1476">
        <v>360000</v>
      </c>
      <c r="M858" s="1474" t="s">
        <v>1754</v>
      </c>
    </row>
    <row r="859" spans="1:13">
      <c r="A859" s="950" t="s">
        <v>920</v>
      </c>
      <c r="B859" s="948" t="s">
        <v>218</v>
      </c>
      <c r="C859" s="948" t="s">
        <v>1740</v>
      </c>
      <c r="D859" s="948" t="s">
        <v>827</v>
      </c>
      <c r="E859" s="1477"/>
      <c r="F859" s="1477"/>
      <c r="G859" s="1477"/>
      <c r="H859" s="1477"/>
      <c r="I859" s="1477"/>
      <c r="J859" s="1477"/>
      <c r="K859" s="1475"/>
      <c r="L859" s="1477"/>
      <c r="M859" s="1475"/>
    </row>
    <row r="860" spans="1:13">
      <c r="A860" s="947">
        <v>42243</v>
      </c>
      <c r="B860" s="948" t="s">
        <v>211</v>
      </c>
      <c r="C860" s="949" t="s">
        <v>1755</v>
      </c>
      <c r="D860" s="949" t="s">
        <v>1756</v>
      </c>
      <c r="E860" s="1478">
        <v>1</v>
      </c>
      <c r="F860" s="1476">
        <v>200000</v>
      </c>
      <c r="G860" s="1478">
        <v>0</v>
      </c>
      <c r="H860" s="1478">
        <v>0</v>
      </c>
      <c r="I860" s="1478">
        <v>0</v>
      </c>
      <c r="J860" s="1478">
        <v>1</v>
      </c>
      <c r="K860" s="1474" t="s">
        <v>66</v>
      </c>
      <c r="L860" s="1476">
        <v>200000</v>
      </c>
      <c r="M860" s="1474" t="s">
        <v>1497</v>
      </c>
    </row>
    <row r="861" spans="1:13">
      <c r="A861" s="950" t="s">
        <v>287</v>
      </c>
      <c r="B861" s="948" t="s">
        <v>218</v>
      </c>
      <c r="C861" s="948" t="s">
        <v>503</v>
      </c>
      <c r="D861" s="948" t="s">
        <v>81</v>
      </c>
      <c r="E861" s="1477"/>
      <c r="F861" s="1477"/>
      <c r="G861" s="1477"/>
      <c r="H861" s="1477"/>
      <c r="I861" s="1477"/>
      <c r="J861" s="1477"/>
      <c r="K861" s="1475"/>
      <c r="L861" s="1477"/>
      <c r="M861" s="1475"/>
    </row>
    <row r="864" spans="1:13" ht="20.25">
      <c r="A864" s="1479" t="s">
        <v>1133</v>
      </c>
      <c r="B864" s="1480"/>
      <c r="C864" s="1480"/>
      <c r="D864" s="1480"/>
      <c r="E864" s="1480"/>
      <c r="F864" s="1480"/>
      <c r="G864" s="1480"/>
      <c r="H864" s="1480"/>
      <c r="I864" s="1480"/>
      <c r="J864" s="1480"/>
      <c r="K864" s="1480"/>
      <c r="L864" s="1480"/>
      <c r="M864" s="1480"/>
    </row>
    <row r="866" spans="1:13">
      <c r="A866" s="945" t="s">
        <v>1729</v>
      </c>
    </row>
    <row r="867" spans="1:13">
      <c r="A867" s="946" t="s">
        <v>189</v>
      </c>
      <c r="B867" s="946" t="s">
        <v>53</v>
      </c>
      <c r="C867" s="946" t="s">
        <v>190</v>
      </c>
      <c r="D867" s="946" t="s">
        <v>191</v>
      </c>
      <c r="E867" s="1481" t="s">
        <v>192</v>
      </c>
      <c r="F867" s="1482"/>
      <c r="G867" s="1482"/>
      <c r="H867" s="1482"/>
      <c r="I867" s="1483"/>
      <c r="J867" s="1484" t="s">
        <v>193</v>
      </c>
      <c r="K867" s="1484" t="s">
        <v>194</v>
      </c>
      <c r="L867" s="1484" t="s">
        <v>195</v>
      </c>
      <c r="M867" s="1484" t="s">
        <v>196</v>
      </c>
    </row>
    <row r="868" spans="1:13">
      <c r="A868" s="946" t="s">
        <v>197</v>
      </c>
      <c r="B868" s="946" t="s">
        <v>198</v>
      </c>
      <c r="C868" s="946" t="s">
        <v>199</v>
      </c>
      <c r="D868" s="946" t="s">
        <v>200</v>
      </c>
      <c r="E868" s="946" t="s">
        <v>201</v>
      </c>
      <c r="F868" s="946" t="s">
        <v>202</v>
      </c>
      <c r="G868" s="946" t="s">
        <v>203</v>
      </c>
      <c r="H868" s="946" t="s">
        <v>204</v>
      </c>
      <c r="I868" s="946" t="s">
        <v>205</v>
      </c>
      <c r="J868" s="1475"/>
      <c r="K868" s="1475"/>
      <c r="L868" s="1475"/>
      <c r="M868" s="1475"/>
    </row>
    <row r="869" spans="1:13">
      <c r="D869" s="951" t="s">
        <v>1135</v>
      </c>
      <c r="E869" s="945">
        <v>68</v>
      </c>
      <c r="G869" s="945">
        <v>0</v>
      </c>
      <c r="H869" s="945">
        <v>21</v>
      </c>
      <c r="I869" s="945">
        <v>0</v>
      </c>
      <c r="J869" s="945">
        <v>47</v>
      </c>
      <c r="L869" s="952">
        <v>17937000</v>
      </c>
    </row>
    <row r="872" spans="1:13" ht="20.25">
      <c r="A872" s="1479" t="s">
        <v>1133</v>
      </c>
      <c r="B872" s="1480"/>
      <c r="C872" s="1480"/>
      <c r="D872" s="1480"/>
      <c r="E872" s="1480"/>
      <c r="F872" s="1480"/>
      <c r="G872" s="1480"/>
      <c r="H872" s="1480"/>
      <c r="I872" s="1480"/>
      <c r="J872" s="1480"/>
      <c r="K872" s="1480"/>
      <c r="L872" s="1480"/>
      <c r="M872" s="1480"/>
    </row>
    <row r="874" spans="1:13">
      <c r="A874" s="945" t="s">
        <v>1757</v>
      </c>
    </row>
    <row r="875" spans="1:13">
      <c r="A875" s="946" t="s">
        <v>189</v>
      </c>
      <c r="B875" s="946" t="s">
        <v>53</v>
      </c>
      <c r="C875" s="946" t="s">
        <v>190</v>
      </c>
      <c r="D875" s="946" t="s">
        <v>191</v>
      </c>
      <c r="E875" s="1481" t="s">
        <v>192</v>
      </c>
      <c r="F875" s="1482"/>
      <c r="G875" s="1482"/>
      <c r="H875" s="1482"/>
      <c r="I875" s="1483"/>
      <c r="J875" s="1484" t="s">
        <v>193</v>
      </c>
      <c r="K875" s="1484" t="s">
        <v>194</v>
      </c>
      <c r="L875" s="1484" t="s">
        <v>195</v>
      </c>
      <c r="M875" s="1484" t="s">
        <v>196</v>
      </c>
    </row>
    <row r="876" spans="1:13">
      <c r="A876" s="946" t="s">
        <v>197</v>
      </c>
      <c r="B876" s="946" t="s">
        <v>198</v>
      </c>
      <c r="C876" s="946" t="s">
        <v>199</v>
      </c>
      <c r="D876" s="946" t="s">
        <v>200</v>
      </c>
      <c r="E876" s="946" t="s">
        <v>201</v>
      </c>
      <c r="F876" s="946" t="s">
        <v>202</v>
      </c>
      <c r="G876" s="946" t="s">
        <v>203</v>
      </c>
      <c r="H876" s="946" t="s">
        <v>204</v>
      </c>
      <c r="I876" s="946" t="s">
        <v>205</v>
      </c>
      <c r="J876" s="1475"/>
      <c r="K876" s="1475"/>
      <c r="L876" s="1475"/>
      <c r="M876" s="1475"/>
    </row>
    <row r="877" spans="1:13" ht="33">
      <c r="A877" s="947">
        <v>38464</v>
      </c>
      <c r="B877" s="948" t="s">
        <v>211</v>
      </c>
      <c r="C877" s="949" t="s">
        <v>1758</v>
      </c>
      <c r="D877" s="949" t="s">
        <v>1759</v>
      </c>
      <c r="E877" s="1478">
        <v>1</v>
      </c>
      <c r="F877" s="1476">
        <v>186340</v>
      </c>
      <c r="G877" s="1478">
        <v>0</v>
      </c>
      <c r="H877" s="1478">
        <v>0</v>
      </c>
      <c r="I877" s="1478">
        <v>0</v>
      </c>
      <c r="J877" s="1478">
        <v>1</v>
      </c>
      <c r="K877" s="1474" t="s">
        <v>64</v>
      </c>
      <c r="L877" s="1476">
        <v>186340</v>
      </c>
      <c r="M877" s="1474" t="s">
        <v>1006</v>
      </c>
    </row>
    <row r="878" spans="1:13">
      <c r="A878" s="950" t="s">
        <v>275</v>
      </c>
      <c r="B878" s="948" t="s">
        <v>210</v>
      </c>
      <c r="C878" s="948" t="s">
        <v>381</v>
      </c>
      <c r="D878" s="948" t="s">
        <v>81</v>
      </c>
      <c r="E878" s="1477"/>
      <c r="F878" s="1477"/>
      <c r="G878" s="1477"/>
      <c r="H878" s="1477"/>
      <c r="I878" s="1477"/>
      <c r="J878" s="1477"/>
      <c r="K878" s="1475"/>
      <c r="L878" s="1477"/>
      <c r="M878" s="1475"/>
    </row>
    <row r="879" spans="1:13">
      <c r="D879" s="951" t="s">
        <v>1135</v>
      </c>
      <c r="E879" s="945">
        <v>1</v>
      </c>
      <c r="G879" s="945">
        <v>0</v>
      </c>
      <c r="H879" s="945">
        <v>0</v>
      </c>
      <c r="I879" s="945">
        <v>0</v>
      </c>
      <c r="J879" s="945">
        <v>1</v>
      </c>
      <c r="L879" s="952">
        <v>186340</v>
      </c>
    </row>
    <row r="882" spans="1:13" ht="20.25">
      <c r="A882" s="1479" t="s">
        <v>1133</v>
      </c>
      <c r="B882" s="1480"/>
      <c r="C882" s="1480"/>
      <c r="D882" s="1480"/>
      <c r="E882" s="1480"/>
      <c r="F882" s="1480"/>
      <c r="G882" s="1480"/>
      <c r="H882" s="1480"/>
      <c r="I882" s="1480"/>
      <c r="J882" s="1480"/>
      <c r="K882" s="1480"/>
      <c r="L882" s="1480"/>
      <c r="M882" s="1480"/>
    </row>
    <row r="884" spans="1:13">
      <c r="A884" s="945" t="s">
        <v>1760</v>
      </c>
    </row>
    <row r="885" spans="1:13">
      <c r="A885" s="946" t="s">
        <v>189</v>
      </c>
      <c r="B885" s="946" t="s">
        <v>53</v>
      </c>
      <c r="C885" s="946" t="s">
        <v>190</v>
      </c>
      <c r="D885" s="946" t="s">
        <v>191</v>
      </c>
      <c r="E885" s="1481" t="s">
        <v>192</v>
      </c>
      <c r="F885" s="1482"/>
      <c r="G885" s="1482"/>
      <c r="H885" s="1482"/>
      <c r="I885" s="1483"/>
      <c r="J885" s="1484" t="s">
        <v>193</v>
      </c>
      <c r="K885" s="1484" t="s">
        <v>194</v>
      </c>
      <c r="L885" s="1484" t="s">
        <v>195</v>
      </c>
      <c r="M885" s="1484" t="s">
        <v>196</v>
      </c>
    </row>
    <row r="886" spans="1:13">
      <c r="A886" s="946" t="s">
        <v>197</v>
      </c>
      <c r="B886" s="946" t="s">
        <v>198</v>
      </c>
      <c r="C886" s="946" t="s">
        <v>199</v>
      </c>
      <c r="D886" s="946" t="s">
        <v>200</v>
      </c>
      <c r="E886" s="946" t="s">
        <v>201</v>
      </c>
      <c r="F886" s="946" t="s">
        <v>202</v>
      </c>
      <c r="G886" s="946" t="s">
        <v>203</v>
      </c>
      <c r="H886" s="946" t="s">
        <v>204</v>
      </c>
      <c r="I886" s="946" t="s">
        <v>205</v>
      </c>
      <c r="J886" s="1475"/>
      <c r="K886" s="1475"/>
      <c r="L886" s="1475"/>
      <c r="M886" s="1475"/>
    </row>
    <row r="887" spans="1:13" ht="49.5">
      <c r="A887" s="947">
        <v>38464</v>
      </c>
      <c r="B887" s="948" t="s">
        <v>211</v>
      </c>
      <c r="C887" s="949" t="s">
        <v>1761</v>
      </c>
      <c r="D887" s="949" t="s">
        <v>1762</v>
      </c>
      <c r="E887" s="1478">
        <v>3</v>
      </c>
      <c r="F887" s="1476">
        <v>246400</v>
      </c>
      <c r="G887" s="1478">
        <v>0</v>
      </c>
      <c r="H887" s="1478">
        <v>0</v>
      </c>
      <c r="I887" s="1478">
        <v>0</v>
      </c>
      <c r="J887" s="1478">
        <v>3</v>
      </c>
      <c r="K887" s="1474" t="s">
        <v>64</v>
      </c>
      <c r="L887" s="1476">
        <v>739200</v>
      </c>
      <c r="M887" s="1474" t="s">
        <v>1763</v>
      </c>
    </row>
    <row r="888" spans="1:13">
      <c r="A888" s="950" t="s">
        <v>275</v>
      </c>
      <c r="B888" s="948" t="s">
        <v>218</v>
      </c>
      <c r="C888" s="948" t="s">
        <v>381</v>
      </c>
      <c r="D888" s="948" t="s">
        <v>81</v>
      </c>
      <c r="E888" s="1477"/>
      <c r="F888" s="1477"/>
      <c r="G888" s="1477"/>
      <c r="H888" s="1477"/>
      <c r="I888" s="1477"/>
      <c r="J888" s="1477"/>
      <c r="K888" s="1475"/>
      <c r="L888" s="1477"/>
      <c r="M888" s="1475"/>
    </row>
    <row r="889" spans="1:13">
      <c r="D889" s="951" t="s">
        <v>1135</v>
      </c>
      <c r="E889" s="945">
        <v>3</v>
      </c>
      <c r="G889" s="945">
        <v>0</v>
      </c>
      <c r="H889" s="945">
        <v>0</v>
      </c>
      <c r="I889" s="945">
        <v>0</v>
      </c>
      <c r="J889" s="945">
        <v>3</v>
      </c>
      <c r="L889" s="952">
        <v>739200</v>
      </c>
    </row>
    <row r="892" spans="1:13" ht="20.25">
      <c r="A892" s="1479" t="s">
        <v>1133</v>
      </c>
      <c r="B892" s="1480"/>
      <c r="C892" s="1480"/>
      <c r="D892" s="1480"/>
      <c r="E892" s="1480"/>
      <c r="F892" s="1480"/>
      <c r="G892" s="1480"/>
      <c r="H892" s="1480"/>
      <c r="I892" s="1480"/>
      <c r="J892" s="1480"/>
      <c r="K892" s="1480"/>
      <c r="L892" s="1480"/>
      <c r="M892" s="1480"/>
    </row>
    <row r="894" spans="1:13">
      <c r="A894" s="945" t="s">
        <v>1764</v>
      </c>
    </row>
    <row r="895" spans="1:13">
      <c r="A895" s="946" t="s">
        <v>189</v>
      </c>
      <c r="B895" s="946" t="s">
        <v>53</v>
      </c>
      <c r="C895" s="946" t="s">
        <v>190</v>
      </c>
      <c r="D895" s="946" t="s">
        <v>191</v>
      </c>
      <c r="E895" s="1481" t="s">
        <v>192</v>
      </c>
      <c r="F895" s="1482"/>
      <c r="G895" s="1482"/>
      <c r="H895" s="1482"/>
      <c r="I895" s="1483"/>
      <c r="J895" s="1484" t="s">
        <v>193</v>
      </c>
      <c r="K895" s="1484" t="s">
        <v>194</v>
      </c>
      <c r="L895" s="1484" t="s">
        <v>195</v>
      </c>
      <c r="M895" s="1484" t="s">
        <v>196</v>
      </c>
    </row>
    <row r="896" spans="1:13">
      <c r="A896" s="946" t="s">
        <v>197</v>
      </c>
      <c r="B896" s="946" t="s">
        <v>198</v>
      </c>
      <c r="C896" s="946" t="s">
        <v>199</v>
      </c>
      <c r="D896" s="946" t="s">
        <v>200</v>
      </c>
      <c r="E896" s="946" t="s">
        <v>201</v>
      </c>
      <c r="F896" s="946" t="s">
        <v>202</v>
      </c>
      <c r="G896" s="946" t="s">
        <v>203</v>
      </c>
      <c r="H896" s="946" t="s">
        <v>204</v>
      </c>
      <c r="I896" s="946" t="s">
        <v>205</v>
      </c>
      <c r="J896" s="1475"/>
      <c r="K896" s="1475"/>
      <c r="L896" s="1475"/>
      <c r="M896" s="1475"/>
    </row>
    <row r="897" spans="1:13" ht="49.5">
      <c r="A897" s="947">
        <v>41345</v>
      </c>
      <c r="B897" s="948" t="s">
        <v>211</v>
      </c>
      <c r="C897" s="949" t="s">
        <v>1765</v>
      </c>
      <c r="D897" s="949" t="s">
        <v>1766</v>
      </c>
      <c r="E897" s="1478">
        <v>2</v>
      </c>
      <c r="F897" s="1476">
        <v>376250</v>
      </c>
      <c r="G897" s="1478">
        <v>0</v>
      </c>
      <c r="H897" s="1478">
        <v>0</v>
      </c>
      <c r="I897" s="1478">
        <v>0</v>
      </c>
      <c r="J897" s="1478">
        <v>2</v>
      </c>
      <c r="K897" s="1474" t="s">
        <v>64</v>
      </c>
      <c r="L897" s="1476">
        <v>752500</v>
      </c>
      <c r="M897" s="1474" t="s">
        <v>280</v>
      </c>
    </row>
    <row r="898" spans="1:13">
      <c r="A898" s="950" t="s">
        <v>243</v>
      </c>
      <c r="B898" s="948" t="s">
        <v>1695</v>
      </c>
      <c r="C898" s="948" t="s">
        <v>1541</v>
      </c>
      <c r="D898" s="948" t="s">
        <v>80</v>
      </c>
      <c r="E898" s="1477"/>
      <c r="F898" s="1477"/>
      <c r="G898" s="1477"/>
      <c r="H898" s="1477"/>
      <c r="I898" s="1477"/>
      <c r="J898" s="1477"/>
      <c r="K898" s="1475"/>
      <c r="L898" s="1477"/>
      <c r="M898" s="1475"/>
    </row>
    <row r="899" spans="1:13" ht="33">
      <c r="A899" s="947">
        <v>41345</v>
      </c>
      <c r="B899" s="948" t="s">
        <v>211</v>
      </c>
      <c r="C899" s="949" t="s">
        <v>1767</v>
      </c>
      <c r="D899" s="949" t="s">
        <v>1768</v>
      </c>
      <c r="E899" s="1478">
        <v>1</v>
      </c>
      <c r="F899" s="1476">
        <v>137500</v>
      </c>
      <c r="G899" s="1478">
        <v>0</v>
      </c>
      <c r="H899" s="1478">
        <v>0</v>
      </c>
      <c r="I899" s="1478">
        <v>0</v>
      </c>
      <c r="J899" s="1478">
        <v>1</v>
      </c>
      <c r="K899" s="1474" t="s">
        <v>64</v>
      </c>
      <c r="L899" s="1476">
        <v>137500</v>
      </c>
      <c r="M899" s="1474" t="s">
        <v>280</v>
      </c>
    </row>
    <row r="900" spans="1:13">
      <c r="A900" s="950" t="s">
        <v>248</v>
      </c>
      <c r="B900" s="948" t="s">
        <v>1695</v>
      </c>
      <c r="C900" s="948" t="s">
        <v>1544</v>
      </c>
      <c r="D900" s="948" t="s">
        <v>80</v>
      </c>
      <c r="E900" s="1477"/>
      <c r="F900" s="1477"/>
      <c r="G900" s="1477"/>
      <c r="H900" s="1477"/>
      <c r="I900" s="1477"/>
      <c r="J900" s="1477"/>
      <c r="K900" s="1475"/>
      <c r="L900" s="1477"/>
      <c r="M900" s="1475"/>
    </row>
    <row r="901" spans="1:13">
      <c r="A901" s="947">
        <v>42200</v>
      </c>
      <c r="B901" s="948" t="s">
        <v>211</v>
      </c>
      <c r="C901" s="949" t="s">
        <v>1769</v>
      </c>
      <c r="D901" s="949" t="s">
        <v>1770</v>
      </c>
      <c r="E901" s="1478">
        <v>4</v>
      </c>
      <c r="F901" s="1476">
        <v>148500</v>
      </c>
      <c r="G901" s="1478">
        <v>0</v>
      </c>
      <c r="H901" s="1478">
        <v>0</v>
      </c>
      <c r="I901" s="1478">
        <v>0</v>
      </c>
      <c r="J901" s="1478">
        <v>4</v>
      </c>
      <c r="K901" s="1474" t="s">
        <v>64</v>
      </c>
      <c r="L901" s="1476">
        <v>594000</v>
      </c>
      <c r="M901" s="1474" t="s">
        <v>314</v>
      </c>
    </row>
    <row r="902" spans="1:13">
      <c r="A902" s="950" t="s">
        <v>234</v>
      </c>
      <c r="B902" s="948" t="s">
        <v>1695</v>
      </c>
      <c r="C902" s="948" t="s">
        <v>1544</v>
      </c>
      <c r="D902" s="948" t="s">
        <v>80</v>
      </c>
      <c r="E902" s="1477"/>
      <c r="F902" s="1477"/>
      <c r="G902" s="1477"/>
      <c r="H902" s="1477"/>
      <c r="I902" s="1477"/>
      <c r="J902" s="1477"/>
      <c r="K902" s="1475"/>
      <c r="L902" s="1477"/>
      <c r="M902" s="1475"/>
    </row>
    <row r="903" spans="1:13" ht="33">
      <c r="A903" s="947">
        <v>42200</v>
      </c>
      <c r="B903" s="948" t="s">
        <v>211</v>
      </c>
      <c r="C903" s="949" t="s">
        <v>1771</v>
      </c>
      <c r="D903" s="949" t="s">
        <v>1772</v>
      </c>
      <c r="E903" s="1478">
        <v>1</v>
      </c>
      <c r="F903" s="1476">
        <v>165000</v>
      </c>
      <c r="G903" s="1478">
        <v>0</v>
      </c>
      <c r="H903" s="1478">
        <v>0</v>
      </c>
      <c r="I903" s="1478">
        <v>0</v>
      </c>
      <c r="J903" s="1478">
        <v>1</v>
      </c>
      <c r="K903" s="1474" t="s">
        <v>64</v>
      </c>
      <c r="L903" s="1476">
        <v>165000</v>
      </c>
      <c r="M903" s="1474" t="s">
        <v>314</v>
      </c>
    </row>
    <row r="904" spans="1:13">
      <c r="A904" s="950" t="s">
        <v>312</v>
      </c>
      <c r="B904" s="948" t="s">
        <v>1695</v>
      </c>
      <c r="C904" s="948" t="s">
        <v>1544</v>
      </c>
      <c r="D904" s="948" t="s">
        <v>80</v>
      </c>
      <c r="E904" s="1477"/>
      <c r="F904" s="1477"/>
      <c r="G904" s="1477"/>
      <c r="H904" s="1477"/>
      <c r="I904" s="1477"/>
      <c r="J904" s="1477"/>
      <c r="K904" s="1475"/>
      <c r="L904" s="1477"/>
      <c r="M904" s="1475"/>
    </row>
    <row r="905" spans="1:13" ht="49.5">
      <c r="A905" s="947">
        <v>38464</v>
      </c>
      <c r="B905" s="948" t="s">
        <v>211</v>
      </c>
      <c r="C905" s="949" t="s">
        <v>1773</v>
      </c>
      <c r="D905" s="949" t="s">
        <v>1774</v>
      </c>
      <c r="E905" s="1478">
        <v>6</v>
      </c>
      <c r="F905" s="1476">
        <v>440000</v>
      </c>
      <c r="G905" s="1478">
        <v>0</v>
      </c>
      <c r="H905" s="1478">
        <v>2</v>
      </c>
      <c r="I905" s="1478">
        <v>0</v>
      </c>
      <c r="J905" s="1478">
        <v>4</v>
      </c>
      <c r="K905" s="1474" t="s">
        <v>64</v>
      </c>
      <c r="L905" s="1476">
        <v>2640000</v>
      </c>
      <c r="M905" s="1474" t="s">
        <v>1775</v>
      </c>
    </row>
    <row r="906" spans="1:13">
      <c r="A906" s="950" t="s">
        <v>275</v>
      </c>
      <c r="B906" s="948" t="s">
        <v>1695</v>
      </c>
      <c r="C906" s="948" t="s">
        <v>381</v>
      </c>
      <c r="D906" s="948" t="s">
        <v>80</v>
      </c>
      <c r="E906" s="1477"/>
      <c r="F906" s="1477"/>
      <c r="G906" s="1477"/>
      <c r="H906" s="1477"/>
      <c r="I906" s="1477"/>
      <c r="J906" s="1477"/>
      <c r="K906" s="1475"/>
      <c r="L906" s="1477"/>
      <c r="M906" s="1475"/>
    </row>
    <row r="907" spans="1:13" ht="49.5">
      <c r="A907" s="947">
        <v>42572</v>
      </c>
      <c r="B907" s="948" t="s">
        <v>211</v>
      </c>
      <c r="C907" s="949" t="s">
        <v>1776</v>
      </c>
      <c r="D907" s="949" t="s">
        <v>1777</v>
      </c>
      <c r="E907" s="1478">
        <v>2</v>
      </c>
      <c r="F907" s="1476">
        <v>172800</v>
      </c>
      <c r="G907" s="1478">
        <v>0</v>
      </c>
      <c r="H907" s="1478">
        <v>0</v>
      </c>
      <c r="I907" s="1478">
        <v>0</v>
      </c>
      <c r="J907" s="1478">
        <v>2</v>
      </c>
      <c r="K907" s="1474" t="s">
        <v>64</v>
      </c>
      <c r="L907" s="1476">
        <v>345600</v>
      </c>
      <c r="M907" s="1474" t="s">
        <v>1586</v>
      </c>
    </row>
    <row r="908" spans="1:13">
      <c r="A908" s="950" t="s">
        <v>919</v>
      </c>
      <c r="B908" s="948" t="s">
        <v>218</v>
      </c>
      <c r="C908" s="948" t="s">
        <v>1778</v>
      </c>
      <c r="D908" s="948" t="s">
        <v>827</v>
      </c>
      <c r="E908" s="1477"/>
      <c r="F908" s="1477"/>
      <c r="G908" s="1477"/>
      <c r="H908" s="1477"/>
      <c r="I908" s="1477"/>
      <c r="J908" s="1477"/>
      <c r="K908" s="1475"/>
      <c r="L908" s="1477"/>
      <c r="M908" s="1475"/>
    </row>
    <row r="909" spans="1:13" ht="33">
      <c r="A909" s="947">
        <v>42338</v>
      </c>
      <c r="B909" s="948" t="s">
        <v>211</v>
      </c>
      <c r="C909" s="949" t="s">
        <v>1779</v>
      </c>
      <c r="D909" s="949" t="s">
        <v>1780</v>
      </c>
      <c r="E909" s="1478">
        <v>2</v>
      </c>
      <c r="F909" s="1476">
        <v>325000</v>
      </c>
      <c r="G909" s="1478">
        <v>0</v>
      </c>
      <c r="H909" s="1478">
        <v>0</v>
      </c>
      <c r="I909" s="1478">
        <v>0</v>
      </c>
      <c r="J909" s="1478">
        <v>2</v>
      </c>
      <c r="K909" s="1474" t="s">
        <v>64</v>
      </c>
      <c r="L909" s="1476">
        <v>650000</v>
      </c>
      <c r="M909" s="1474" t="s">
        <v>298</v>
      </c>
    </row>
    <row r="910" spans="1:13">
      <c r="A910" s="950" t="s">
        <v>256</v>
      </c>
      <c r="B910" s="948" t="s">
        <v>218</v>
      </c>
      <c r="C910" s="948" t="s">
        <v>1781</v>
      </c>
      <c r="D910" s="948" t="s">
        <v>81</v>
      </c>
      <c r="E910" s="1477"/>
      <c r="F910" s="1477"/>
      <c r="G910" s="1477"/>
      <c r="H910" s="1477"/>
      <c r="I910" s="1477"/>
      <c r="J910" s="1477"/>
      <c r="K910" s="1475"/>
      <c r="L910" s="1477"/>
      <c r="M910" s="1475"/>
    </row>
    <row r="911" spans="1:13">
      <c r="D911" s="951" t="s">
        <v>1135</v>
      </c>
      <c r="E911" s="945">
        <v>18</v>
      </c>
      <c r="G911" s="945">
        <v>0</v>
      </c>
      <c r="H911" s="945">
        <v>2</v>
      </c>
      <c r="I911" s="945">
        <v>0</v>
      </c>
      <c r="J911" s="945">
        <v>16</v>
      </c>
      <c r="L911" s="952">
        <v>5284600</v>
      </c>
    </row>
    <row r="914" spans="1:13" ht="20.25">
      <c r="A914" s="1479" t="s">
        <v>1133</v>
      </c>
      <c r="B914" s="1480"/>
      <c r="C914" s="1480"/>
      <c r="D914" s="1480"/>
      <c r="E914" s="1480"/>
      <c r="F914" s="1480"/>
      <c r="G914" s="1480"/>
      <c r="H914" s="1480"/>
      <c r="I914" s="1480"/>
      <c r="J914" s="1480"/>
      <c r="K914" s="1480"/>
      <c r="L914" s="1480"/>
      <c r="M914" s="1480"/>
    </row>
    <row r="916" spans="1:13">
      <c r="A916" s="945" t="s">
        <v>1782</v>
      </c>
    </row>
    <row r="917" spans="1:13">
      <c r="A917" s="946" t="s">
        <v>189</v>
      </c>
      <c r="B917" s="946" t="s">
        <v>53</v>
      </c>
      <c r="C917" s="946" t="s">
        <v>190</v>
      </c>
      <c r="D917" s="946" t="s">
        <v>191</v>
      </c>
      <c r="E917" s="1481" t="s">
        <v>192</v>
      </c>
      <c r="F917" s="1482"/>
      <c r="G917" s="1482"/>
      <c r="H917" s="1482"/>
      <c r="I917" s="1483"/>
      <c r="J917" s="1484" t="s">
        <v>193</v>
      </c>
      <c r="K917" s="1484" t="s">
        <v>194</v>
      </c>
      <c r="L917" s="1484" t="s">
        <v>195</v>
      </c>
      <c r="M917" s="1484" t="s">
        <v>196</v>
      </c>
    </row>
    <row r="918" spans="1:13">
      <c r="A918" s="946" t="s">
        <v>197</v>
      </c>
      <c r="B918" s="946" t="s">
        <v>198</v>
      </c>
      <c r="C918" s="946" t="s">
        <v>199</v>
      </c>
      <c r="D918" s="946" t="s">
        <v>200</v>
      </c>
      <c r="E918" s="946" t="s">
        <v>201</v>
      </c>
      <c r="F918" s="946" t="s">
        <v>202</v>
      </c>
      <c r="G918" s="946" t="s">
        <v>203</v>
      </c>
      <c r="H918" s="946" t="s">
        <v>204</v>
      </c>
      <c r="I918" s="946" t="s">
        <v>205</v>
      </c>
      <c r="J918" s="1475"/>
      <c r="K918" s="1475"/>
      <c r="L918" s="1475"/>
      <c r="M918" s="1475"/>
    </row>
    <row r="919" spans="1:13" ht="33">
      <c r="A919" s="947">
        <v>38464</v>
      </c>
      <c r="B919" s="948" t="s">
        <v>211</v>
      </c>
      <c r="C919" s="949" t="s">
        <v>1779</v>
      </c>
      <c r="D919" s="949" t="s">
        <v>1783</v>
      </c>
      <c r="E919" s="1478">
        <v>1</v>
      </c>
      <c r="F919" s="1476">
        <v>71500</v>
      </c>
      <c r="G919" s="1478">
        <v>0</v>
      </c>
      <c r="H919" s="1478">
        <v>0</v>
      </c>
      <c r="I919" s="1478">
        <v>0</v>
      </c>
      <c r="J919" s="1478">
        <v>1</v>
      </c>
      <c r="K919" s="1474" t="s">
        <v>66</v>
      </c>
      <c r="L919" s="1476">
        <v>71500</v>
      </c>
      <c r="M919" s="1474" t="s">
        <v>1763</v>
      </c>
    </row>
    <row r="920" spans="1:13">
      <c r="A920" s="950" t="s">
        <v>275</v>
      </c>
      <c r="B920" s="948" t="s">
        <v>210</v>
      </c>
      <c r="C920" s="948" t="s">
        <v>381</v>
      </c>
      <c r="D920" s="948" t="s">
        <v>81</v>
      </c>
      <c r="E920" s="1477"/>
      <c r="F920" s="1477"/>
      <c r="G920" s="1477"/>
      <c r="H920" s="1477"/>
      <c r="I920" s="1477"/>
      <c r="J920" s="1477"/>
      <c r="K920" s="1475"/>
      <c r="L920" s="1477"/>
      <c r="M920" s="1475"/>
    </row>
    <row r="921" spans="1:13">
      <c r="D921" s="951" t="s">
        <v>1135</v>
      </c>
      <c r="E921" s="945">
        <v>1</v>
      </c>
      <c r="G921" s="945">
        <v>0</v>
      </c>
      <c r="H921" s="945">
        <v>0</v>
      </c>
      <c r="I921" s="945">
        <v>0</v>
      </c>
      <c r="J921" s="945">
        <v>1</v>
      </c>
      <c r="L921" s="952">
        <v>71500</v>
      </c>
    </row>
    <row r="924" spans="1:13" ht="20.25">
      <c r="A924" s="1479" t="s">
        <v>1133</v>
      </c>
      <c r="B924" s="1480"/>
      <c r="C924" s="1480"/>
      <c r="D924" s="1480"/>
      <c r="E924" s="1480"/>
      <c r="F924" s="1480"/>
      <c r="G924" s="1480"/>
      <c r="H924" s="1480"/>
      <c r="I924" s="1480"/>
      <c r="J924" s="1480"/>
      <c r="K924" s="1480"/>
      <c r="L924" s="1480"/>
      <c r="M924" s="1480"/>
    </row>
    <row r="926" spans="1:13">
      <c r="A926" s="945" t="s">
        <v>1784</v>
      </c>
    </row>
    <row r="927" spans="1:13">
      <c r="A927" s="946" t="s">
        <v>189</v>
      </c>
      <c r="B927" s="946" t="s">
        <v>53</v>
      </c>
      <c r="C927" s="946" t="s">
        <v>190</v>
      </c>
      <c r="D927" s="946" t="s">
        <v>191</v>
      </c>
      <c r="E927" s="1481" t="s">
        <v>192</v>
      </c>
      <c r="F927" s="1482"/>
      <c r="G927" s="1482"/>
      <c r="H927" s="1482"/>
      <c r="I927" s="1483"/>
      <c r="J927" s="1484" t="s">
        <v>193</v>
      </c>
      <c r="K927" s="1484" t="s">
        <v>194</v>
      </c>
      <c r="L927" s="1484" t="s">
        <v>195</v>
      </c>
      <c r="M927" s="1484" t="s">
        <v>196</v>
      </c>
    </row>
    <row r="928" spans="1:13">
      <c r="A928" s="946" t="s">
        <v>197</v>
      </c>
      <c r="B928" s="946" t="s">
        <v>198</v>
      </c>
      <c r="C928" s="946" t="s">
        <v>199</v>
      </c>
      <c r="D928" s="946" t="s">
        <v>200</v>
      </c>
      <c r="E928" s="946" t="s">
        <v>201</v>
      </c>
      <c r="F928" s="946" t="s">
        <v>202</v>
      </c>
      <c r="G928" s="946" t="s">
        <v>203</v>
      </c>
      <c r="H928" s="946" t="s">
        <v>204</v>
      </c>
      <c r="I928" s="946" t="s">
        <v>205</v>
      </c>
      <c r="J928" s="1475"/>
      <c r="K928" s="1475"/>
      <c r="L928" s="1475"/>
      <c r="M928" s="1475"/>
    </row>
    <row r="929" spans="1:13">
      <c r="A929" s="947">
        <v>38464</v>
      </c>
      <c r="B929" s="948" t="s">
        <v>211</v>
      </c>
      <c r="C929" s="949" t="s">
        <v>1785</v>
      </c>
      <c r="D929" s="949" t="s">
        <v>1786</v>
      </c>
      <c r="E929" s="1478">
        <v>6</v>
      </c>
      <c r="F929" s="1476">
        <v>198000</v>
      </c>
      <c r="G929" s="1478">
        <v>0</v>
      </c>
      <c r="H929" s="1478">
        <v>4</v>
      </c>
      <c r="I929" s="1478">
        <v>0</v>
      </c>
      <c r="J929" s="1478">
        <v>2</v>
      </c>
      <c r="K929" s="1474" t="s">
        <v>64</v>
      </c>
      <c r="L929" s="1476">
        <v>1188000</v>
      </c>
      <c r="M929" s="1474" t="s">
        <v>1763</v>
      </c>
    </row>
    <row r="930" spans="1:13">
      <c r="A930" s="950" t="s">
        <v>275</v>
      </c>
      <c r="B930" s="948" t="s">
        <v>210</v>
      </c>
      <c r="C930" s="948" t="s">
        <v>381</v>
      </c>
      <c r="D930" s="948" t="s">
        <v>81</v>
      </c>
      <c r="E930" s="1477"/>
      <c r="F930" s="1477"/>
      <c r="G930" s="1477"/>
      <c r="H930" s="1477"/>
      <c r="I930" s="1477"/>
      <c r="J930" s="1477"/>
      <c r="K930" s="1475"/>
      <c r="L930" s="1477"/>
      <c r="M930" s="1475"/>
    </row>
    <row r="931" spans="1:13" ht="33">
      <c r="A931" s="947">
        <v>42338</v>
      </c>
      <c r="B931" s="948" t="s">
        <v>211</v>
      </c>
      <c r="C931" s="949" t="s">
        <v>1779</v>
      </c>
      <c r="D931" s="949" t="s">
        <v>1787</v>
      </c>
      <c r="E931" s="1478">
        <v>2</v>
      </c>
      <c r="F931" s="1476">
        <v>120000</v>
      </c>
      <c r="G931" s="1478">
        <v>0</v>
      </c>
      <c r="H931" s="1478">
        <v>0</v>
      </c>
      <c r="I931" s="1478">
        <v>0</v>
      </c>
      <c r="J931" s="1478">
        <v>2</v>
      </c>
      <c r="K931" s="1474" t="s">
        <v>64</v>
      </c>
      <c r="L931" s="1476">
        <v>240000</v>
      </c>
      <c r="M931" s="1474" t="s">
        <v>298</v>
      </c>
    </row>
    <row r="932" spans="1:13">
      <c r="A932" s="950" t="s">
        <v>256</v>
      </c>
      <c r="B932" s="948" t="s">
        <v>218</v>
      </c>
      <c r="C932" s="948" t="s">
        <v>1781</v>
      </c>
      <c r="D932" s="948" t="s">
        <v>81</v>
      </c>
      <c r="E932" s="1477"/>
      <c r="F932" s="1477"/>
      <c r="G932" s="1477"/>
      <c r="H932" s="1477"/>
      <c r="I932" s="1477"/>
      <c r="J932" s="1477"/>
      <c r="K932" s="1475"/>
      <c r="L932" s="1477"/>
      <c r="M932" s="1475"/>
    </row>
    <row r="933" spans="1:13">
      <c r="D933" s="951" t="s">
        <v>1135</v>
      </c>
      <c r="E933" s="945">
        <v>8</v>
      </c>
      <c r="G933" s="945">
        <v>0</v>
      </c>
      <c r="H933" s="945">
        <v>4</v>
      </c>
      <c r="I933" s="945">
        <v>0</v>
      </c>
      <c r="J933" s="945">
        <v>4</v>
      </c>
      <c r="L933" s="952">
        <v>1428000</v>
      </c>
    </row>
    <row r="936" spans="1:13" ht="20.25">
      <c r="A936" s="1479" t="s">
        <v>1133</v>
      </c>
      <c r="B936" s="1480"/>
      <c r="C936" s="1480"/>
      <c r="D936" s="1480"/>
      <c r="E936" s="1480"/>
      <c r="F936" s="1480"/>
      <c r="G936" s="1480"/>
      <c r="H936" s="1480"/>
      <c r="I936" s="1480"/>
      <c r="J936" s="1480"/>
      <c r="K936" s="1480"/>
      <c r="L936" s="1480"/>
      <c r="M936" s="1480"/>
    </row>
    <row r="938" spans="1:13">
      <c r="A938" s="945" t="s">
        <v>1788</v>
      </c>
    </row>
    <row r="939" spans="1:13">
      <c r="A939" s="946" t="s">
        <v>189</v>
      </c>
      <c r="B939" s="946" t="s">
        <v>53</v>
      </c>
      <c r="C939" s="946" t="s">
        <v>190</v>
      </c>
      <c r="D939" s="946" t="s">
        <v>191</v>
      </c>
      <c r="E939" s="1481" t="s">
        <v>192</v>
      </c>
      <c r="F939" s="1482"/>
      <c r="G939" s="1482"/>
      <c r="H939" s="1482"/>
      <c r="I939" s="1483"/>
      <c r="J939" s="1484" t="s">
        <v>193</v>
      </c>
      <c r="K939" s="1484" t="s">
        <v>194</v>
      </c>
      <c r="L939" s="1484" t="s">
        <v>195</v>
      </c>
      <c r="M939" s="1484" t="s">
        <v>196</v>
      </c>
    </row>
    <row r="940" spans="1:13">
      <c r="A940" s="946" t="s">
        <v>197</v>
      </c>
      <c r="B940" s="946" t="s">
        <v>198</v>
      </c>
      <c r="C940" s="946" t="s">
        <v>199</v>
      </c>
      <c r="D940" s="946" t="s">
        <v>200</v>
      </c>
      <c r="E940" s="946" t="s">
        <v>201</v>
      </c>
      <c r="F940" s="946" t="s">
        <v>202</v>
      </c>
      <c r="G940" s="946" t="s">
        <v>203</v>
      </c>
      <c r="H940" s="946" t="s">
        <v>204</v>
      </c>
      <c r="I940" s="946" t="s">
        <v>205</v>
      </c>
      <c r="J940" s="1475"/>
      <c r="K940" s="1475"/>
      <c r="L940" s="1475"/>
      <c r="M940" s="1475"/>
    </row>
    <row r="941" spans="1:13" ht="33">
      <c r="A941" s="947">
        <v>38464</v>
      </c>
      <c r="B941" s="948" t="s">
        <v>211</v>
      </c>
      <c r="C941" s="949" t="s">
        <v>1789</v>
      </c>
      <c r="D941" s="949" t="s">
        <v>1790</v>
      </c>
      <c r="E941" s="1478">
        <v>1</v>
      </c>
      <c r="F941" s="1476">
        <v>836000</v>
      </c>
      <c r="G941" s="1478">
        <v>0</v>
      </c>
      <c r="H941" s="1478">
        <v>0</v>
      </c>
      <c r="I941" s="1478">
        <v>0</v>
      </c>
      <c r="J941" s="1478">
        <v>1</v>
      </c>
      <c r="K941" s="1474" t="s">
        <v>66</v>
      </c>
      <c r="L941" s="1476">
        <v>836000</v>
      </c>
      <c r="M941" s="1474" t="s">
        <v>1763</v>
      </c>
    </row>
    <row r="942" spans="1:13">
      <c r="A942" s="950" t="s">
        <v>275</v>
      </c>
      <c r="B942" s="948" t="s">
        <v>218</v>
      </c>
      <c r="C942" s="948" t="s">
        <v>381</v>
      </c>
      <c r="D942" s="948" t="s">
        <v>81</v>
      </c>
      <c r="E942" s="1477"/>
      <c r="F942" s="1477"/>
      <c r="G942" s="1477"/>
      <c r="H942" s="1477"/>
      <c r="I942" s="1477"/>
      <c r="J942" s="1477"/>
      <c r="K942" s="1475"/>
      <c r="L942" s="1477"/>
      <c r="M942" s="1475"/>
    </row>
    <row r="943" spans="1:13">
      <c r="D943" s="951" t="s">
        <v>1135</v>
      </c>
      <c r="E943" s="945">
        <v>1</v>
      </c>
      <c r="G943" s="945">
        <v>0</v>
      </c>
      <c r="H943" s="945">
        <v>0</v>
      </c>
      <c r="I943" s="945">
        <v>0</v>
      </c>
      <c r="J943" s="945">
        <v>1</v>
      </c>
      <c r="L943" s="952">
        <v>836000</v>
      </c>
    </row>
    <row r="946" spans="1:13" ht="20.25">
      <c r="A946" s="1479" t="s">
        <v>1133</v>
      </c>
      <c r="B946" s="1480"/>
      <c r="C946" s="1480"/>
      <c r="D946" s="1480"/>
      <c r="E946" s="1480"/>
      <c r="F946" s="1480"/>
      <c r="G946" s="1480"/>
      <c r="H946" s="1480"/>
      <c r="I946" s="1480"/>
      <c r="J946" s="1480"/>
      <c r="K946" s="1480"/>
      <c r="L946" s="1480"/>
      <c r="M946" s="1480"/>
    </row>
    <row r="948" spans="1:13">
      <c r="A948" s="945" t="s">
        <v>1791</v>
      </c>
    </row>
    <row r="949" spans="1:13">
      <c r="A949" s="946" t="s">
        <v>189</v>
      </c>
      <c r="B949" s="946" t="s">
        <v>53</v>
      </c>
      <c r="C949" s="946" t="s">
        <v>190</v>
      </c>
      <c r="D949" s="946" t="s">
        <v>191</v>
      </c>
      <c r="E949" s="1481" t="s">
        <v>192</v>
      </c>
      <c r="F949" s="1482"/>
      <c r="G949" s="1482"/>
      <c r="H949" s="1482"/>
      <c r="I949" s="1483"/>
      <c r="J949" s="1484" t="s">
        <v>193</v>
      </c>
      <c r="K949" s="1484" t="s">
        <v>194</v>
      </c>
      <c r="L949" s="1484" t="s">
        <v>195</v>
      </c>
      <c r="M949" s="1484" t="s">
        <v>196</v>
      </c>
    </row>
    <row r="950" spans="1:13">
      <c r="A950" s="946" t="s">
        <v>197</v>
      </c>
      <c r="B950" s="946" t="s">
        <v>198</v>
      </c>
      <c r="C950" s="946" t="s">
        <v>199</v>
      </c>
      <c r="D950" s="946" t="s">
        <v>200</v>
      </c>
      <c r="E950" s="946" t="s">
        <v>201</v>
      </c>
      <c r="F950" s="946" t="s">
        <v>202</v>
      </c>
      <c r="G950" s="946" t="s">
        <v>203</v>
      </c>
      <c r="H950" s="946" t="s">
        <v>204</v>
      </c>
      <c r="I950" s="946" t="s">
        <v>205</v>
      </c>
      <c r="J950" s="1475"/>
      <c r="K950" s="1475"/>
      <c r="L950" s="1475"/>
      <c r="M950" s="1475"/>
    </row>
    <row r="951" spans="1:13" ht="33">
      <c r="A951" s="947">
        <v>41605</v>
      </c>
      <c r="B951" s="948" t="s">
        <v>211</v>
      </c>
      <c r="C951" s="949" t="s">
        <v>1792</v>
      </c>
      <c r="D951" s="949" t="s">
        <v>1793</v>
      </c>
      <c r="E951" s="1478">
        <v>1</v>
      </c>
      <c r="F951" s="1476">
        <v>660000</v>
      </c>
      <c r="G951" s="1478">
        <v>0</v>
      </c>
      <c r="H951" s="1478">
        <v>0</v>
      </c>
      <c r="I951" s="1478">
        <v>0</v>
      </c>
      <c r="J951" s="1478">
        <v>1</v>
      </c>
      <c r="K951" s="1474" t="s">
        <v>66</v>
      </c>
      <c r="L951" s="1476">
        <v>660000</v>
      </c>
      <c r="M951" s="1474" t="s">
        <v>298</v>
      </c>
    </row>
    <row r="952" spans="1:13">
      <c r="A952" s="950" t="s">
        <v>256</v>
      </c>
      <c r="B952" s="948" t="s">
        <v>218</v>
      </c>
      <c r="C952" s="948" t="s">
        <v>1794</v>
      </c>
      <c r="D952" s="948" t="s">
        <v>81</v>
      </c>
      <c r="E952" s="1477"/>
      <c r="F952" s="1477"/>
      <c r="G952" s="1477"/>
      <c r="H952" s="1477"/>
      <c r="I952" s="1477"/>
      <c r="J952" s="1477"/>
      <c r="K952" s="1475"/>
      <c r="L952" s="1477"/>
      <c r="M952" s="1475"/>
    </row>
    <row r="953" spans="1:13">
      <c r="D953" s="951" t="s">
        <v>1135</v>
      </c>
      <c r="E953" s="945">
        <v>1</v>
      </c>
      <c r="G953" s="945">
        <v>0</v>
      </c>
      <c r="H953" s="945">
        <v>0</v>
      </c>
      <c r="I953" s="945">
        <v>0</v>
      </c>
      <c r="J953" s="945">
        <v>1</v>
      </c>
      <c r="L953" s="952">
        <v>660000</v>
      </c>
    </row>
    <row r="956" spans="1:13" ht="20.25">
      <c r="A956" s="1479" t="s">
        <v>1133</v>
      </c>
      <c r="B956" s="1480"/>
      <c r="C956" s="1480"/>
      <c r="D956" s="1480"/>
      <c r="E956" s="1480"/>
      <c r="F956" s="1480"/>
      <c r="G956" s="1480"/>
      <c r="H956" s="1480"/>
      <c r="I956" s="1480"/>
      <c r="J956" s="1480"/>
      <c r="K956" s="1480"/>
      <c r="L956" s="1480"/>
      <c r="M956" s="1480"/>
    </row>
    <row r="958" spans="1:13">
      <c r="A958" s="945" t="s">
        <v>1795</v>
      </c>
    </row>
    <row r="959" spans="1:13">
      <c r="A959" s="946" t="s">
        <v>189</v>
      </c>
      <c r="B959" s="946" t="s">
        <v>53</v>
      </c>
      <c r="C959" s="946" t="s">
        <v>190</v>
      </c>
      <c r="D959" s="946" t="s">
        <v>191</v>
      </c>
      <c r="E959" s="1481" t="s">
        <v>192</v>
      </c>
      <c r="F959" s="1482"/>
      <c r="G959" s="1482"/>
      <c r="H959" s="1482"/>
      <c r="I959" s="1483"/>
      <c r="J959" s="1484" t="s">
        <v>193</v>
      </c>
      <c r="K959" s="1484" t="s">
        <v>194</v>
      </c>
      <c r="L959" s="1484" t="s">
        <v>195</v>
      </c>
      <c r="M959" s="1484" t="s">
        <v>196</v>
      </c>
    </row>
    <row r="960" spans="1:13">
      <c r="A960" s="946" t="s">
        <v>197</v>
      </c>
      <c r="B960" s="946" t="s">
        <v>198</v>
      </c>
      <c r="C960" s="946" t="s">
        <v>199</v>
      </c>
      <c r="D960" s="946" t="s">
        <v>200</v>
      </c>
      <c r="E960" s="946" t="s">
        <v>201</v>
      </c>
      <c r="F960" s="946" t="s">
        <v>202</v>
      </c>
      <c r="G960" s="946" t="s">
        <v>203</v>
      </c>
      <c r="H960" s="946" t="s">
        <v>204</v>
      </c>
      <c r="I960" s="946" t="s">
        <v>205</v>
      </c>
      <c r="J960" s="1475"/>
      <c r="K960" s="1475"/>
      <c r="L960" s="1475"/>
      <c r="M960" s="1475"/>
    </row>
    <row r="961" spans="1:13" ht="66">
      <c r="A961" s="947">
        <v>42034</v>
      </c>
      <c r="B961" s="948" t="s">
        <v>211</v>
      </c>
      <c r="C961" s="949" t="s">
        <v>494</v>
      </c>
      <c r="D961" s="949" t="s">
        <v>1796</v>
      </c>
      <c r="E961" s="1478">
        <v>1</v>
      </c>
      <c r="F961" s="1476">
        <v>350000</v>
      </c>
      <c r="G961" s="1478">
        <v>0</v>
      </c>
      <c r="H961" s="1478">
        <v>0</v>
      </c>
      <c r="I961" s="1478">
        <v>0</v>
      </c>
      <c r="J961" s="1478">
        <v>1</v>
      </c>
      <c r="K961" s="1474" t="s">
        <v>66</v>
      </c>
      <c r="L961" s="1476">
        <v>350000</v>
      </c>
      <c r="M961" s="1474" t="s">
        <v>1797</v>
      </c>
    </row>
    <row r="962" spans="1:13">
      <c r="A962" s="950" t="s">
        <v>243</v>
      </c>
      <c r="B962" s="948" t="s">
        <v>218</v>
      </c>
      <c r="C962" s="948" t="s">
        <v>497</v>
      </c>
      <c r="D962" s="948" t="s">
        <v>80</v>
      </c>
      <c r="E962" s="1477"/>
      <c r="F962" s="1477"/>
      <c r="G962" s="1477"/>
      <c r="H962" s="1477"/>
      <c r="I962" s="1477"/>
      <c r="J962" s="1477"/>
      <c r="K962" s="1475"/>
      <c r="L962" s="1477"/>
      <c r="M962" s="1475"/>
    </row>
    <row r="963" spans="1:13" ht="66">
      <c r="A963" s="947">
        <v>42243</v>
      </c>
      <c r="B963" s="948" t="s">
        <v>211</v>
      </c>
      <c r="C963" s="949" t="s">
        <v>1755</v>
      </c>
      <c r="D963" s="949" t="s">
        <v>1796</v>
      </c>
      <c r="E963" s="1478">
        <v>1</v>
      </c>
      <c r="F963" s="1476">
        <v>400000</v>
      </c>
      <c r="G963" s="1478">
        <v>0</v>
      </c>
      <c r="H963" s="1478">
        <v>0</v>
      </c>
      <c r="I963" s="1478">
        <v>0</v>
      </c>
      <c r="J963" s="1478">
        <v>1</v>
      </c>
      <c r="K963" s="1474" t="s">
        <v>66</v>
      </c>
      <c r="L963" s="1476">
        <v>400000</v>
      </c>
      <c r="M963" s="1474" t="s">
        <v>1797</v>
      </c>
    </row>
    <row r="964" spans="1:13">
      <c r="A964" s="950" t="s">
        <v>256</v>
      </c>
      <c r="B964" s="948" t="s">
        <v>218</v>
      </c>
      <c r="C964" s="948" t="s">
        <v>503</v>
      </c>
      <c r="D964" s="948" t="s">
        <v>81</v>
      </c>
      <c r="E964" s="1477"/>
      <c r="F964" s="1477"/>
      <c r="G964" s="1477"/>
      <c r="H964" s="1477"/>
      <c r="I964" s="1477"/>
      <c r="J964" s="1477"/>
      <c r="K964" s="1475"/>
      <c r="L964" s="1477"/>
      <c r="M964" s="1475"/>
    </row>
    <row r="965" spans="1:13">
      <c r="D965" s="951" t="s">
        <v>1135</v>
      </c>
      <c r="E965" s="945">
        <v>2</v>
      </c>
      <c r="G965" s="945">
        <v>0</v>
      </c>
      <c r="H965" s="945">
        <v>0</v>
      </c>
      <c r="I965" s="945">
        <v>0</v>
      </c>
      <c r="J965" s="945">
        <v>2</v>
      </c>
      <c r="L965" s="952">
        <v>750000</v>
      </c>
    </row>
    <row r="968" spans="1:13" ht="20.25">
      <c r="A968" s="1479" t="s">
        <v>1133</v>
      </c>
      <c r="B968" s="1480"/>
      <c r="C968" s="1480"/>
      <c r="D968" s="1480"/>
      <c r="E968" s="1480"/>
      <c r="F968" s="1480"/>
      <c r="G968" s="1480"/>
      <c r="H968" s="1480"/>
      <c r="I968" s="1480"/>
      <c r="J968" s="1480"/>
      <c r="K968" s="1480"/>
      <c r="L968" s="1480"/>
      <c r="M968" s="1480"/>
    </row>
    <row r="970" spans="1:13">
      <c r="A970" s="945" t="s">
        <v>1798</v>
      </c>
    </row>
    <row r="971" spans="1:13">
      <c r="A971" s="946" t="s">
        <v>189</v>
      </c>
      <c r="B971" s="946" t="s">
        <v>53</v>
      </c>
      <c r="C971" s="946" t="s">
        <v>190</v>
      </c>
      <c r="D971" s="946" t="s">
        <v>191</v>
      </c>
      <c r="E971" s="1481" t="s">
        <v>192</v>
      </c>
      <c r="F971" s="1482"/>
      <c r="G971" s="1482"/>
      <c r="H971" s="1482"/>
      <c r="I971" s="1483"/>
      <c r="J971" s="1484" t="s">
        <v>193</v>
      </c>
      <c r="K971" s="1484" t="s">
        <v>194</v>
      </c>
      <c r="L971" s="1484" t="s">
        <v>195</v>
      </c>
      <c r="M971" s="1484" t="s">
        <v>196</v>
      </c>
    </row>
    <row r="972" spans="1:13">
      <c r="A972" s="946" t="s">
        <v>197</v>
      </c>
      <c r="B972" s="946" t="s">
        <v>198</v>
      </c>
      <c r="C972" s="946" t="s">
        <v>199</v>
      </c>
      <c r="D972" s="946" t="s">
        <v>200</v>
      </c>
      <c r="E972" s="946" t="s">
        <v>201</v>
      </c>
      <c r="F972" s="946" t="s">
        <v>202</v>
      </c>
      <c r="G972" s="946" t="s">
        <v>203</v>
      </c>
      <c r="H972" s="946" t="s">
        <v>204</v>
      </c>
      <c r="I972" s="946" t="s">
        <v>205</v>
      </c>
      <c r="J972" s="1475"/>
      <c r="K972" s="1475"/>
      <c r="L972" s="1475"/>
      <c r="M972" s="1475"/>
    </row>
    <row r="973" spans="1:13">
      <c r="A973" s="947">
        <v>43703</v>
      </c>
      <c r="B973" s="948" t="s">
        <v>211</v>
      </c>
      <c r="C973" s="949" t="s">
        <v>1799</v>
      </c>
      <c r="D973" s="949" t="s">
        <v>1800</v>
      </c>
      <c r="E973" s="1478">
        <v>2</v>
      </c>
      <c r="F973" s="1476">
        <v>100000</v>
      </c>
      <c r="G973" s="1478">
        <v>0</v>
      </c>
      <c r="H973" s="1478">
        <v>0</v>
      </c>
      <c r="I973" s="1478">
        <v>0</v>
      </c>
      <c r="J973" s="1478">
        <v>2</v>
      </c>
      <c r="K973" s="1474" t="s">
        <v>66</v>
      </c>
      <c r="L973" s="1476">
        <v>200000</v>
      </c>
      <c r="M973" s="1474" t="s">
        <v>1801</v>
      </c>
    </row>
    <row r="974" spans="1:13">
      <c r="A974" s="950" t="s">
        <v>312</v>
      </c>
      <c r="B974" s="948" t="s">
        <v>218</v>
      </c>
      <c r="C974" s="948" t="s">
        <v>1802</v>
      </c>
      <c r="D974" s="948" t="s">
        <v>1004</v>
      </c>
      <c r="E974" s="1477"/>
      <c r="F974" s="1477"/>
      <c r="G974" s="1477"/>
      <c r="H974" s="1477"/>
      <c r="I974" s="1477"/>
      <c r="J974" s="1477"/>
      <c r="K974" s="1475"/>
      <c r="L974" s="1477"/>
      <c r="M974" s="1475"/>
    </row>
    <row r="975" spans="1:13">
      <c r="D975" s="951" t="s">
        <v>1135</v>
      </c>
      <c r="E975" s="945">
        <v>2</v>
      </c>
      <c r="G975" s="945">
        <v>0</v>
      </c>
      <c r="H975" s="945">
        <v>0</v>
      </c>
      <c r="I975" s="945">
        <v>0</v>
      </c>
      <c r="J975" s="945">
        <v>2</v>
      </c>
      <c r="L975" s="952">
        <v>200000</v>
      </c>
    </row>
    <row r="978" spans="1:13" ht="20.25">
      <c r="A978" s="1479" t="s">
        <v>1133</v>
      </c>
      <c r="B978" s="1480"/>
      <c r="C978" s="1480"/>
      <c r="D978" s="1480"/>
      <c r="E978" s="1480"/>
      <c r="F978" s="1480"/>
      <c r="G978" s="1480"/>
      <c r="H978" s="1480"/>
      <c r="I978" s="1480"/>
      <c r="J978" s="1480"/>
      <c r="K978" s="1480"/>
      <c r="L978" s="1480"/>
      <c r="M978" s="1480"/>
    </row>
    <row r="980" spans="1:13">
      <c r="A980" s="945" t="s">
        <v>1803</v>
      </c>
    </row>
    <row r="981" spans="1:13">
      <c r="A981" s="946" t="s">
        <v>189</v>
      </c>
      <c r="B981" s="946" t="s">
        <v>53</v>
      </c>
      <c r="C981" s="946" t="s">
        <v>190</v>
      </c>
      <c r="D981" s="946" t="s">
        <v>191</v>
      </c>
      <c r="E981" s="1481" t="s">
        <v>192</v>
      </c>
      <c r="F981" s="1482"/>
      <c r="G981" s="1482"/>
      <c r="H981" s="1482"/>
      <c r="I981" s="1483"/>
      <c r="J981" s="1484" t="s">
        <v>193</v>
      </c>
      <c r="K981" s="1484" t="s">
        <v>194</v>
      </c>
      <c r="L981" s="1484" t="s">
        <v>195</v>
      </c>
      <c r="M981" s="1484" t="s">
        <v>196</v>
      </c>
    </row>
    <row r="982" spans="1:13">
      <c r="A982" s="946" t="s">
        <v>197</v>
      </c>
      <c r="B982" s="946" t="s">
        <v>198</v>
      </c>
      <c r="C982" s="946" t="s">
        <v>199</v>
      </c>
      <c r="D982" s="946" t="s">
        <v>200</v>
      </c>
      <c r="E982" s="946" t="s">
        <v>201</v>
      </c>
      <c r="F982" s="946" t="s">
        <v>202</v>
      </c>
      <c r="G982" s="946" t="s">
        <v>203</v>
      </c>
      <c r="H982" s="946" t="s">
        <v>204</v>
      </c>
      <c r="I982" s="946" t="s">
        <v>205</v>
      </c>
      <c r="J982" s="1475"/>
      <c r="K982" s="1475"/>
      <c r="L982" s="1475"/>
      <c r="M982" s="1475"/>
    </row>
    <row r="983" spans="1:13">
      <c r="A983" s="947">
        <v>38464</v>
      </c>
      <c r="B983" s="948" t="s">
        <v>211</v>
      </c>
      <c r="C983" s="949" t="s">
        <v>1804</v>
      </c>
      <c r="D983" s="949" t="s">
        <v>1805</v>
      </c>
      <c r="E983" s="1478">
        <v>1</v>
      </c>
      <c r="F983" s="1476">
        <v>277200</v>
      </c>
      <c r="G983" s="1478">
        <v>0</v>
      </c>
      <c r="H983" s="1478">
        <v>0</v>
      </c>
      <c r="I983" s="1478">
        <v>0</v>
      </c>
      <c r="J983" s="1478">
        <v>1</v>
      </c>
      <c r="K983" s="1474" t="s">
        <v>66</v>
      </c>
      <c r="L983" s="1476">
        <v>277200</v>
      </c>
      <c r="M983" s="1474" t="s">
        <v>380</v>
      </c>
    </row>
    <row r="984" spans="1:13">
      <c r="A984" s="950" t="s">
        <v>243</v>
      </c>
      <c r="B984" s="948" t="s">
        <v>218</v>
      </c>
      <c r="C984" s="948" t="s">
        <v>381</v>
      </c>
      <c r="D984" s="948" t="s">
        <v>80</v>
      </c>
      <c r="E984" s="1477"/>
      <c r="F984" s="1477"/>
      <c r="G984" s="1477"/>
      <c r="H984" s="1477"/>
      <c r="I984" s="1477"/>
      <c r="J984" s="1477"/>
      <c r="K984" s="1475"/>
      <c r="L984" s="1477"/>
      <c r="M984" s="1475"/>
    </row>
    <row r="985" spans="1:13" ht="33">
      <c r="A985" s="947">
        <v>42243</v>
      </c>
      <c r="B985" s="948" t="s">
        <v>211</v>
      </c>
      <c r="C985" s="949" t="s">
        <v>1755</v>
      </c>
      <c r="D985" s="949" t="s">
        <v>1806</v>
      </c>
      <c r="E985" s="1478">
        <v>1</v>
      </c>
      <c r="F985" s="1476">
        <v>986000</v>
      </c>
      <c r="G985" s="1478">
        <v>0</v>
      </c>
      <c r="H985" s="1478">
        <v>0</v>
      </c>
      <c r="I985" s="1478">
        <v>0</v>
      </c>
      <c r="J985" s="1478">
        <v>1</v>
      </c>
      <c r="K985" s="1474" t="s">
        <v>66</v>
      </c>
      <c r="L985" s="1476">
        <v>986000</v>
      </c>
      <c r="M985" s="1474" t="s">
        <v>208</v>
      </c>
    </row>
    <row r="986" spans="1:13">
      <c r="A986" s="950" t="s">
        <v>256</v>
      </c>
      <c r="B986" s="948" t="s">
        <v>218</v>
      </c>
      <c r="C986" s="948" t="s">
        <v>503</v>
      </c>
      <c r="D986" s="948" t="s">
        <v>81</v>
      </c>
      <c r="E986" s="1477"/>
      <c r="F986" s="1477"/>
      <c r="G986" s="1477"/>
      <c r="H986" s="1477"/>
      <c r="I986" s="1477"/>
      <c r="J986" s="1477"/>
      <c r="K986" s="1475"/>
      <c r="L986" s="1477"/>
      <c r="M986" s="1475"/>
    </row>
    <row r="987" spans="1:13">
      <c r="D987" s="951" t="s">
        <v>1135</v>
      </c>
      <c r="E987" s="945">
        <v>2</v>
      </c>
      <c r="G987" s="945">
        <v>0</v>
      </c>
      <c r="H987" s="945">
        <v>0</v>
      </c>
      <c r="I987" s="945">
        <v>0</v>
      </c>
      <c r="J987" s="945">
        <v>2</v>
      </c>
      <c r="L987" s="952">
        <v>1263200</v>
      </c>
    </row>
    <row r="990" spans="1:13" ht="20.25">
      <c r="A990" s="1479" t="s">
        <v>1133</v>
      </c>
      <c r="B990" s="1480"/>
      <c r="C990" s="1480"/>
      <c r="D990" s="1480"/>
      <c r="E990" s="1480"/>
      <c r="F990" s="1480"/>
      <c r="G990" s="1480"/>
      <c r="H990" s="1480"/>
      <c r="I990" s="1480"/>
      <c r="J990" s="1480"/>
      <c r="K990" s="1480"/>
      <c r="L990" s="1480"/>
      <c r="M990" s="1480"/>
    </row>
    <row r="992" spans="1:13">
      <c r="A992" s="945" t="s">
        <v>1807</v>
      </c>
    </row>
    <row r="993" spans="1:13">
      <c r="A993" s="946" t="s">
        <v>189</v>
      </c>
      <c r="B993" s="946" t="s">
        <v>53</v>
      </c>
      <c r="C993" s="946" t="s">
        <v>190</v>
      </c>
      <c r="D993" s="946" t="s">
        <v>191</v>
      </c>
      <c r="E993" s="1481" t="s">
        <v>192</v>
      </c>
      <c r="F993" s="1482"/>
      <c r="G993" s="1482"/>
      <c r="H993" s="1482"/>
      <c r="I993" s="1483"/>
      <c r="J993" s="1484" t="s">
        <v>193</v>
      </c>
      <c r="K993" s="1484" t="s">
        <v>194</v>
      </c>
      <c r="L993" s="1484" t="s">
        <v>195</v>
      </c>
      <c r="M993" s="1484" t="s">
        <v>196</v>
      </c>
    </row>
    <row r="994" spans="1:13">
      <c r="A994" s="946" t="s">
        <v>197</v>
      </c>
      <c r="B994" s="946" t="s">
        <v>198</v>
      </c>
      <c r="C994" s="946" t="s">
        <v>199</v>
      </c>
      <c r="D994" s="946" t="s">
        <v>200</v>
      </c>
      <c r="E994" s="946" t="s">
        <v>201</v>
      </c>
      <c r="F994" s="946" t="s">
        <v>202</v>
      </c>
      <c r="G994" s="946" t="s">
        <v>203</v>
      </c>
      <c r="H994" s="946" t="s">
        <v>204</v>
      </c>
      <c r="I994" s="946" t="s">
        <v>205</v>
      </c>
      <c r="J994" s="1475"/>
      <c r="K994" s="1475"/>
      <c r="L994" s="1475"/>
      <c r="M994" s="1475"/>
    </row>
    <row r="995" spans="1:13">
      <c r="A995" s="947">
        <v>38462</v>
      </c>
      <c r="B995" s="948" t="s">
        <v>211</v>
      </c>
      <c r="C995" s="949" t="s">
        <v>1808</v>
      </c>
      <c r="D995" s="949" t="s">
        <v>1809</v>
      </c>
      <c r="E995" s="1478">
        <v>1</v>
      </c>
      <c r="F995" s="1476">
        <v>140000</v>
      </c>
      <c r="G995" s="1478">
        <v>0</v>
      </c>
      <c r="H995" s="1478">
        <v>0</v>
      </c>
      <c r="I995" s="1478">
        <v>0</v>
      </c>
      <c r="J995" s="1478">
        <v>1</v>
      </c>
      <c r="K995" s="1474" t="s">
        <v>64</v>
      </c>
      <c r="L995" s="1476">
        <v>140000</v>
      </c>
      <c r="M995" s="1474" t="s">
        <v>952</v>
      </c>
    </row>
    <row r="996" spans="1:13">
      <c r="A996" s="950" t="s">
        <v>243</v>
      </c>
      <c r="B996" s="948" t="s">
        <v>210</v>
      </c>
      <c r="C996" s="948"/>
      <c r="D996" s="948" t="s">
        <v>80</v>
      </c>
      <c r="E996" s="1477"/>
      <c r="F996" s="1477"/>
      <c r="G996" s="1477"/>
      <c r="H996" s="1477"/>
      <c r="I996" s="1477"/>
      <c r="J996" s="1477"/>
      <c r="K996" s="1475"/>
      <c r="L996" s="1477"/>
      <c r="M996" s="1475"/>
    </row>
    <row r="997" spans="1:13">
      <c r="D997" s="951" t="s">
        <v>1135</v>
      </c>
      <c r="E997" s="945">
        <v>1</v>
      </c>
      <c r="G997" s="945">
        <v>0</v>
      </c>
      <c r="H997" s="945">
        <v>0</v>
      </c>
      <c r="I997" s="945">
        <v>0</v>
      </c>
      <c r="J997" s="945">
        <v>1</v>
      </c>
      <c r="L997" s="952">
        <v>140000</v>
      </c>
    </row>
    <row r="1000" spans="1:13" ht="20.25">
      <c r="A1000" s="1479" t="s">
        <v>1133</v>
      </c>
      <c r="B1000" s="1480"/>
      <c r="C1000" s="1480"/>
      <c r="D1000" s="1480"/>
      <c r="E1000" s="1480"/>
      <c r="F1000" s="1480"/>
      <c r="G1000" s="1480"/>
      <c r="H1000" s="1480"/>
      <c r="I1000" s="1480"/>
      <c r="J1000" s="1480"/>
      <c r="K1000" s="1480"/>
      <c r="L1000" s="1480"/>
      <c r="M1000" s="1480"/>
    </row>
    <row r="1002" spans="1:13">
      <c r="A1002" s="945" t="s">
        <v>1810</v>
      </c>
    </row>
    <row r="1003" spans="1:13">
      <c r="A1003" s="946" t="s">
        <v>189</v>
      </c>
      <c r="B1003" s="946" t="s">
        <v>53</v>
      </c>
      <c r="C1003" s="946" t="s">
        <v>190</v>
      </c>
      <c r="D1003" s="946" t="s">
        <v>191</v>
      </c>
      <c r="E1003" s="1481" t="s">
        <v>192</v>
      </c>
      <c r="F1003" s="1482"/>
      <c r="G1003" s="1482"/>
      <c r="H1003" s="1482"/>
      <c r="I1003" s="1483"/>
      <c r="J1003" s="1484" t="s">
        <v>193</v>
      </c>
      <c r="K1003" s="1484" t="s">
        <v>194</v>
      </c>
      <c r="L1003" s="1484" t="s">
        <v>195</v>
      </c>
      <c r="M1003" s="1484" t="s">
        <v>196</v>
      </c>
    </row>
    <row r="1004" spans="1:13">
      <c r="A1004" s="946" t="s">
        <v>197</v>
      </c>
      <c r="B1004" s="946" t="s">
        <v>198</v>
      </c>
      <c r="C1004" s="946" t="s">
        <v>199</v>
      </c>
      <c r="D1004" s="946" t="s">
        <v>200</v>
      </c>
      <c r="E1004" s="946" t="s">
        <v>201</v>
      </c>
      <c r="F1004" s="946" t="s">
        <v>202</v>
      </c>
      <c r="G1004" s="946" t="s">
        <v>203</v>
      </c>
      <c r="H1004" s="946" t="s">
        <v>204</v>
      </c>
      <c r="I1004" s="946" t="s">
        <v>205</v>
      </c>
      <c r="J1004" s="1475"/>
      <c r="K1004" s="1475"/>
      <c r="L1004" s="1475"/>
      <c r="M1004" s="1475"/>
    </row>
    <row r="1005" spans="1:13" ht="33">
      <c r="A1005" s="947">
        <v>39099</v>
      </c>
      <c r="B1005" s="948" t="s">
        <v>211</v>
      </c>
      <c r="C1005" s="949" t="s">
        <v>1811</v>
      </c>
      <c r="D1005" s="949" t="s">
        <v>1812</v>
      </c>
      <c r="E1005" s="1478">
        <v>1</v>
      </c>
      <c r="F1005" s="1476">
        <v>55000</v>
      </c>
      <c r="G1005" s="1478">
        <v>0</v>
      </c>
      <c r="H1005" s="1478">
        <v>0</v>
      </c>
      <c r="I1005" s="1478">
        <v>0</v>
      </c>
      <c r="J1005" s="1478">
        <v>1</v>
      </c>
      <c r="K1005" s="1474" t="s">
        <v>66</v>
      </c>
      <c r="L1005" s="1476">
        <v>55000</v>
      </c>
      <c r="M1005" s="1474" t="s">
        <v>400</v>
      </c>
    </row>
    <row r="1006" spans="1:13">
      <c r="A1006" s="950" t="s">
        <v>401</v>
      </c>
      <c r="B1006" s="948" t="s">
        <v>218</v>
      </c>
      <c r="C1006" s="948" t="s">
        <v>259</v>
      </c>
      <c r="D1006" s="948" t="s">
        <v>83</v>
      </c>
      <c r="E1006" s="1477"/>
      <c r="F1006" s="1477"/>
      <c r="G1006" s="1477"/>
      <c r="H1006" s="1477"/>
      <c r="I1006" s="1477"/>
      <c r="J1006" s="1477"/>
      <c r="K1006" s="1475"/>
      <c r="L1006" s="1477"/>
      <c r="M1006" s="1475"/>
    </row>
    <row r="1007" spans="1:13">
      <c r="D1007" s="951" t="s">
        <v>1135</v>
      </c>
      <c r="E1007" s="945">
        <v>1</v>
      </c>
      <c r="G1007" s="945">
        <v>0</v>
      </c>
      <c r="H1007" s="945">
        <v>0</v>
      </c>
      <c r="I1007" s="945">
        <v>0</v>
      </c>
      <c r="J1007" s="945">
        <v>1</v>
      </c>
      <c r="L1007" s="952">
        <v>55000</v>
      </c>
    </row>
    <row r="1010" spans="1:13" ht="20.25">
      <c r="A1010" s="1479" t="s">
        <v>1133</v>
      </c>
      <c r="B1010" s="1480"/>
      <c r="C1010" s="1480"/>
      <c r="D1010" s="1480"/>
      <c r="E1010" s="1480"/>
      <c r="F1010" s="1480"/>
      <c r="G1010" s="1480"/>
      <c r="H1010" s="1480"/>
      <c r="I1010" s="1480"/>
      <c r="J1010" s="1480"/>
      <c r="K1010" s="1480"/>
      <c r="L1010" s="1480"/>
      <c r="M1010" s="1480"/>
    </row>
    <row r="1012" spans="1:13">
      <c r="A1012" s="945" t="s">
        <v>1813</v>
      </c>
    </row>
    <row r="1013" spans="1:13">
      <c r="A1013" s="946" t="s">
        <v>189</v>
      </c>
      <c r="B1013" s="946" t="s">
        <v>53</v>
      </c>
      <c r="C1013" s="946" t="s">
        <v>190</v>
      </c>
      <c r="D1013" s="946" t="s">
        <v>191</v>
      </c>
      <c r="E1013" s="1481" t="s">
        <v>192</v>
      </c>
      <c r="F1013" s="1482"/>
      <c r="G1013" s="1482"/>
      <c r="H1013" s="1482"/>
      <c r="I1013" s="1483"/>
      <c r="J1013" s="1484" t="s">
        <v>193</v>
      </c>
      <c r="K1013" s="1484" t="s">
        <v>194</v>
      </c>
      <c r="L1013" s="1484" t="s">
        <v>195</v>
      </c>
      <c r="M1013" s="1484" t="s">
        <v>196</v>
      </c>
    </row>
    <row r="1014" spans="1:13">
      <c r="A1014" s="946" t="s">
        <v>197</v>
      </c>
      <c r="B1014" s="946" t="s">
        <v>198</v>
      </c>
      <c r="C1014" s="946" t="s">
        <v>199</v>
      </c>
      <c r="D1014" s="946" t="s">
        <v>200</v>
      </c>
      <c r="E1014" s="946" t="s">
        <v>201</v>
      </c>
      <c r="F1014" s="946" t="s">
        <v>202</v>
      </c>
      <c r="G1014" s="946" t="s">
        <v>203</v>
      </c>
      <c r="H1014" s="946" t="s">
        <v>204</v>
      </c>
      <c r="I1014" s="946" t="s">
        <v>205</v>
      </c>
      <c r="J1014" s="1475"/>
      <c r="K1014" s="1475"/>
      <c r="L1014" s="1475"/>
      <c r="M1014" s="1475"/>
    </row>
    <row r="1015" spans="1:13" ht="33">
      <c r="A1015" s="947">
        <v>38453</v>
      </c>
      <c r="B1015" s="948" t="s">
        <v>211</v>
      </c>
      <c r="C1015" s="949" t="s">
        <v>1814</v>
      </c>
      <c r="D1015" s="949" t="s">
        <v>1815</v>
      </c>
      <c r="E1015" s="1478">
        <v>4</v>
      </c>
      <c r="F1015" s="1476">
        <v>180000</v>
      </c>
      <c r="G1015" s="1478">
        <v>0</v>
      </c>
      <c r="H1015" s="1478">
        <v>2</v>
      </c>
      <c r="I1015" s="1478">
        <v>0</v>
      </c>
      <c r="J1015" s="1478">
        <v>2</v>
      </c>
      <c r="K1015" s="1474" t="s">
        <v>64</v>
      </c>
      <c r="L1015" s="1476">
        <v>720000</v>
      </c>
      <c r="M1015" s="1474" t="s">
        <v>1816</v>
      </c>
    </row>
    <row r="1016" spans="1:13">
      <c r="A1016" s="950" t="s">
        <v>256</v>
      </c>
      <c r="B1016" s="948" t="s">
        <v>218</v>
      </c>
      <c r="C1016" s="948" t="s">
        <v>1817</v>
      </c>
      <c r="D1016" s="948" t="s">
        <v>81</v>
      </c>
      <c r="E1016" s="1477"/>
      <c r="F1016" s="1477"/>
      <c r="G1016" s="1477"/>
      <c r="H1016" s="1477"/>
      <c r="I1016" s="1477"/>
      <c r="J1016" s="1477"/>
      <c r="K1016" s="1475"/>
      <c r="L1016" s="1477"/>
      <c r="M1016" s="1475"/>
    </row>
    <row r="1017" spans="1:13" ht="33">
      <c r="A1017" s="947">
        <v>40428</v>
      </c>
      <c r="B1017" s="948" t="s">
        <v>211</v>
      </c>
      <c r="C1017" s="949" t="s">
        <v>1818</v>
      </c>
      <c r="D1017" s="949" t="s">
        <v>1819</v>
      </c>
      <c r="E1017" s="1478">
        <v>1</v>
      </c>
      <c r="F1017" s="1476">
        <v>600000</v>
      </c>
      <c r="G1017" s="1478">
        <v>0</v>
      </c>
      <c r="H1017" s="1478">
        <v>0</v>
      </c>
      <c r="I1017" s="1478">
        <v>0</v>
      </c>
      <c r="J1017" s="1478">
        <v>1</v>
      </c>
      <c r="K1017" s="1474" t="s">
        <v>64</v>
      </c>
      <c r="L1017" s="1476">
        <v>600000</v>
      </c>
      <c r="M1017" s="1474" t="s">
        <v>1820</v>
      </c>
    </row>
    <row r="1018" spans="1:13">
      <c r="A1018" s="950" t="s">
        <v>287</v>
      </c>
      <c r="B1018" s="948" t="s">
        <v>218</v>
      </c>
      <c r="C1018" s="948" t="s">
        <v>1821</v>
      </c>
      <c r="D1018" s="948" t="s">
        <v>81</v>
      </c>
      <c r="E1018" s="1477"/>
      <c r="F1018" s="1477"/>
      <c r="G1018" s="1477"/>
      <c r="H1018" s="1477"/>
      <c r="I1018" s="1477"/>
      <c r="J1018" s="1477"/>
      <c r="K1018" s="1475"/>
      <c r="L1018" s="1477"/>
      <c r="M1018" s="1475"/>
    </row>
    <row r="1019" spans="1:13" ht="33">
      <c r="A1019" s="947">
        <v>40428</v>
      </c>
      <c r="B1019" s="948" t="s">
        <v>211</v>
      </c>
      <c r="C1019" s="949" t="s">
        <v>1822</v>
      </c>
      <c r="D1019" s="949" t="s">
        <v>1823</v>
      </c>
      <c r="E1019" s="1478">
        <v>1</v>
      </c>
      <c r="F1019" s="1476">
        <v>180000</v>
      </c>
      <c r="G1019" s="1478">
        <v>0</v>
      </c>
      <c r="H1019" s="1478">
        <v>0</v>
      </c>
      <c r="I1019" s="1478">
        <v>0</v>
      </c>
      <c r="J1019" s="1478">
        <v>1</v>
      </c>
      <c r="K1019" s="1474" t="s">
        <v>64</v>
      </c>
      <c r="L1019" s="1476">
        <v>180000</v>
      </c>
      <c r="M1019" s="1474" t="s">
        <v>1824</v>
      </c>
    </row>
    <row r="1020" spans="1:13">
      <c r="A1020" s="950" t="s">
        <v>209</v>
      </c>
      <c r="B1020" s="948" t="s">
        <v>218</v>
      </c>
      <c r="C1020" s="948" t="s">
        <v>1825</v>
      </c>
      <c r="D1020" s="948" t="s">
        <v>81</v>
      </c>
      <c r="E1020" s="1477"/>
      <c r="F1020" s="1477"/>
      <c r="G1020" s="1477"/>
      <c r="H1020" s="1477"/>
      <c r="I1020" s="1477"/>
      <c r="J1020" s="1477"/>
      <c r="K1020" s="1475"/>
      <c r="L1020" s="1477"/>
      <c r="M1020" s="1475"/>
    </row>
    <row r="1021" spans="1:13">
      <c r="D1021" s="951" t="s">
        <v>1135</v>
      </c>
      <c r="E1021" s="945">
        <v>6</v>
      </c>
      <c r="G1021" s="945">
        <v>0</v>
      </c>
      <c r="H1021" s="945">
        <v>2</v>
      </c>
      <c r="I1021" s="945">
        <v>0</v>
      </c>
      <c r="J1021" s="945">
        <v>4</v>
      </c>
      <c r="L1021" s="952">
        <v>1500000</v>
      </c>
    </row>
    <row r="1024" spans="1:13" ht="20.25">
      <c r="A1024" s="1479" t="s">
        <v>1133</v>
      </c>
      <c r="B1024" s="1480"/>
      <c r="C1024" s="1480"/>
      <c r="D1024" s="1480"/>
      <c r="E1024" s="1480"/>
      <c r="F1024" s="1480"/>
      <c r="G1024" s="1480"/>
      <c r="H1024" s="1480"/>
      <c r="I1024" s="1480"/>
      <c r="J1024" s="1480"/>
      <c r="K1024" s="1480"/>
      <c r="L1024" s="1480"/>
      <c r="M1024" s="1480"/>
    </row>
    <row r="1026" spans="1:13">
      <c r="A1026" s="945" t="s">
        <v>1826</v>
      </c>
    </row>
    <row r="1027" spans="1:13">
      <c r="A1027" s="946" t="s">
        <v>189</v>
      </c>
      <c r="B1027" s="946" t="s">
        <v>53</v>
      </c>
      <c r="C1027" s="946" t="s">
        <v>190</v>
      </c>
      <c r="D1027" s="946" t="s">
        <v>191</v>
      </c>
      <c r="E1027" s="1481" t="s">
        <v>192</v>
      </c>
      <c r="F1027" s="1482"/>
      <c r="G1027" s="1482"/>
      <c r="H1027" s="1482"/>
      <c r="I1027" s="1483"/>
      <c r="J1027" s="1484" t="s">
        <v>193</v>
      </c>
      <c r="K1027" s="1484" t="s">
        <v>194</v>
      </c>
      <c r="L1027" s="1484" t="s">
        <v>195</v>
      </c>
      <c r="M1027" s="1484" t="s">
        <v>196</v>
      </c>
    </row>
    <row r="1028" spans="1:13">
      <c r="A1028" s="946" t="s">
        <v>197</v>
      </c>
      <c r="B1028" s="946" t="s">
        <v>198</v>
      </c>
      <c r="C1028" s="946" t="s">
        <v>199</v>
      </c>
      <c r="D1028" s="946" t="s">
        <v>200</v>
      </c>
      <c r="E1028" s="946" t="s">
        <v>201</v>
      </c>
      <c r="F1028" s="946" t="s">
        <v>202</v>
      </c>
      <c r="G1028" s="946" t="s">
        <v>203</v>
      </c>
      <c r="H1028" s="946" t="s">
        <v>204</v>
      </c>
      <c r="I1028" s="946" t="s">
        <v>205</v>
      </c>
      <c r="J1028" s="1475"/>
      <c r="K1028" s="1475"/>
      <c r="L1028" s="1475"/>
      <c r="M1028" s="1475"/>
    </row>
    <row r="1029" spans="1:13" ht="49.5">
      <c r="A1029" s="947">
        <v>38525</v>
      </c>
      <c r="B1029" s="948" t="s">
        <v>211</v>
      </c>
      <c r="C1029" s="949" t="s">
        <v>1827</v>
      </c>
      <c r="D1029" s="949" t="s">
        <v>1828</v>
      </c>
      <c r="E1029" s="1478">
        <v>1</v>
      </c>
      <c r="F1029" s="1476">
        <v>330000</v>
      </c>
      <c r="G1029" s="1478">
        <v>0</v>
      </c>
      <c r="H1029" s="1478">
        <v>0</v>
      </c>
      <c r="I1029" s="1478">
        <v>0</v>
      </c>
      <c r="J1029" s="1478">
        <v>1</v>
      </c>
      <c r="K1029" s="1474" t="s">
        <v>64</v>
      </c>
      <c r="L1029" s="1476">
        <v>330000</v>
      </c>
      <c r="M1029" s="1474" t="s">
        <v>1008</v>
      </c>
    </row>
    <row r="1030" spans="1:13">
      <c r="A1030" s="950" t="s">
        <v>243</v>
      </c>
      <c r="B1030" s="948" t="s">
        <v>218</v>
      </c>
      <c r="C1030" s="948" t="s">
        <v>1829</v>
      </c>
      <c r="D1030" s="948" t="s">
        <v>80</v>
      </c>
      <c r="E1030" s="1477"/>
      <c r="F1030" s="1477"/>
      <c r="G1030" s="1477"/>
      <c r="H1030" s="1477"/>
      <c r="I1030" s="1477"/>
      <c r="J1030" s="1477"/>
      <c r="K1030" s="1475"/>
      <c r="L1030" s="1477"/>
      <c r="M1030" s="1475"/>
    </row>
    <row r="1031" spans="1:13">
      <c r="D1031" s="951" t="s">
        <v>1135</v>
      </c>
      <c r="E1031" s="945">
        <v>1</v>
      </c>
      <c r="G1031" s="945">
        <v>0</v>
      </c>
      <c r="H1031" s="945">
        <v>0</v>
      </c>
      <c r="I1031" s="945">
        <v>0</v>
      </c>
      <c r="J1031" s="945">
        <v>1</v>
      </c>
      <c r="L1031" s="952">
        <v>330000</v>
      </c>
    </row>
    <row r="1034" spans="1:13" ht="20.25">
      <c r="A1034" s="1479" t="s">
        <v>1133</v>
      </c>
      <c r="B1034" s="1480"/>
      <c r="C1034" s="1480"/>
      <c r="D1034" s="1480"/>
      <c r="E1034" s="1480"/>
      <c r="F1034" s="1480"/>
      <c r="G1034" s="1480"/>
      <c r="H1034" s="1480"/>
      <c r="I1034" s="1480"/>
      <c r="J1034" s="1480"/>
      <c r="K1034" s="1480"/>
      <c r="L1034" s="1480"/>
      <c r="M1034" s="1480"/>
    </row>
    <row r="1036" spans="1:13">
      <c r="A1036" s="945" t="s">
        <v>1830</v>
      </c>
    </row>
    <row r="1037" spans="1:13">
      <c r="A1037" s="946" t="s">
        <v>189</v>
      </c>
      <c r="B1037" s="946" t="s">
        <v>53</v>
      </c>
      <c r="C1037" s="946" t="s">
        <v>190</v>
      </c>
      <c r="D1037" s="946" t="s">
        <v>191</v>
      </c>
      <c r="E1037" s="1481" t="s">
        <v>192</v>
      </c>
      <c r="F1037" s="1482"/>
      <c r="G1037" s="1482"/>
      <c r="H1037" s="1482"/>
      <c r="I1037" s="1483"/>
      <c r="J1037" s="1484" t="s">
        <v>193</v>
      </c>
      <c r="K1037" s="1484" t="s">
        <v>194</v>
      </c>
      <c r="L1037" s="1484" t="s">
        <v>195</v>
      </c>
      <c r="M1037" s="1484" t="s">
        <v>196</v>
      </c>
    </row>
    <row r="1038" spans="1:13">
      <c r="A1038" s="946" t="s">
        <v>197</v>
      </c>
      <c r="B1038" s="946" t="s">
        <v>198</v>
      </c>
      <c r="C1038" s="946" t="s">
        <v>199</v>
      </c>
      <c r="D1038" s="946" t="s">
        <v>200</v>
      </c>
      <c r="E1038" s="946" t="s">
        <v>201</v>
      </c>
      <c r="F1038" s="946" t="s">
        <v>202</v>
      </c>
      <c r="G1038" s="946" t="s">
        <v>203</v>
      </c>
      <c r="H1038" s="946" t="s">
        <v>204</v>
      </c>
      <c r="I1038" s="946" t="s">
        <v>205</v>
      </c>
      <c r="J1038" s="1475"/>
      <c r="K1038" s="1475"/>
      <c r="L1038" s="1475"/>
      <c r="M1038" s="1475"/>
    </row>
    <row r="1039" spans="1:13" ht="33">
      <c r="A1039" s="947">
        <v>38531</v>
      </c>
      <c r="B1039" s="948" t="s">
        <v>211</v>
      </c>
      <c r="C1039" s="949"/>
      <c r="D1039" s="949" t="s">
        <v>1831</v>
      </c>
      <c r="E1039" s="1478">
        <v>1</v>
      </c>
      <c r="F1039" s="1476">
        <v>2450000</v>
      </c>
      <c r="G1039" s="1478">
        <v>0</v>
      </c>
      <c r="H1039" s="1478">
        <v>0</v>
      </c>
      <c r="I1039" s="1478">
        <v>0</v>
      </c>
      <c r="J1039" s="1478">
        <v>1</v>
      </c>
      <c r="K1039" s="1474" t="s">
        <v>66</v>
      </c>
      <c r="L1039" s="1476">
        <v>2450000</v>
      </c>
      <c r="M1039" s="1474" t="s">
        <v>1832</v>
      </c>
    </row>
    <row r="1040" spans="1:13">
      <c r="A1040" s="950" t="s">
        <v>258</v>
      </c>
      <c r="B1040" s="948" t="s">
        <v>218</v>
      </c>
      <c r="C1040" s="948" t="s">
        <v>1833</v>
      </c>
      <c r="D1040" s="948" t="s">
        <v>81</v>
      </c>
      <c r="E1040" s="1477"/>
      <c r="F1040" s="1477"/>
      <c r="G1040" s="1477"/>
      <c r="H1040" s="1477"/>
      <c r="I1040" s="1477"/>
      <c r="J1040" s="1477"/>
      <c r="K1040" s="1475"/>
      <c r="L1040" s="1477"/>
      <c r="M1040" s="1475"/>
    </row>
    <row r="1041" spans="1:13">
      <c r="D1041" s="951" t="s">
        <v>1135</v>
      </c>
      <c r="E1041" s="945">
        <v>1</v>
      </c>
      <c r="G1041" s="945">
        <v>0</v>
      </c>
      <c r="H1041" s="945">
        <v>0</v>
      </c>
      <c r="I1041" s="945">
        <v>0</v>
      </c>
      <c r="J1041" s="945">
        <v>1</v>
      </c>
      <c r="L1041" s="952">
        <v>2450000</v>
      </c>
    </row>
    <row r="1044" spans="1:13" ht="20.25">
      <c r="A1044" s="1479" t="s">
        <v>1133</v>
      </c>
      <c r="B1044" s="1480"/>
      <c r="C1044" s="1480"/>
      <c r="D1044" s="1480"/>
      <c r="E1044" s="1480"/>
      <c r="F1044" s="1480"/>
      <c r="G1044" s="1480"/>
      <c r="H1044" s="1480"/>
      <c r="I1044" s="1480"/>
      <c r="J1044" s="1480"/>
      <c r="K1044" s="1480"/>
      <c r="L1044" s="1480"/>
      <c r="M1044" s="1480"/>
    </row>
    <row r="1046" spans="1:13">
      <c r="A1046" s="945" t="s">
        <v>1834</v>
      </c>
    </row>
    <row r="1047" spans="1:13">
      <c r="A1047" s="946" t="s">
        <v>189</v>
      </c>
      <c r="B1047" s="946" t="s">
        <v>53</v>
      </c>
      <c r="C1047" s="946" t="s">
        <v>190</v>
      </c>
      <c r="D1047" s="946" t="s">
        <v>191</v>
      </c>
      <c r="E1047" s="1481" t="s">
        <v>192</v>
      </c>
      <c r="F1047" s="1482"/>
      <c r="G1047" s="1482"/>
      <c r="H1047" s="1482"/>
      <c r="I1047" s="1483"/>
      <c r="J1047" s="1484" t="s">
        <v>193</v>
      </c>
      <c r="K1047" s="1484" t="s">
        <v>194</v>
      </c>
      <c r="L1047" s="1484" t="s">
        <v>195</v>
      </c>
      <c r="M1047" s="1484" t="s">
        <v>196</v>
      </c>
    </row>
    <row r="1048" spans="1:13">
      <c r="A1048" s="946" t="s">
        <v>197</v>
      </c>
      <c r="B1048" s="946" t="s">
        <v>198</v>
      </c>
      <c r="C1048" s="946" t="s">
        <v>199</v>
      </c>
      <c r="D1048" s="946" t="s">
        <v>200</v>
      </c>
      <c r="E1048" s="946" t="s">
        <v>201</v>
      </c>
      <c r="F1048" s="946" t="s">
        <v>202</v>
      </c>
      <c r="G1048" s="946" t="s">
        <v>203</v>
      </c>
      <c r="H1048" s="946" t="s">
        <v>204</v>
      </c>
      <c r="I1048" s="946" t="s">
        <v>205</v>
      </c>
      <c r="J1048" s="1475"/>
      <c r="K1048" s="1475"/>
      <c r="L1048" s="1475"/>
      <c r="M1048" s="1475"/>
    </row>
    <row r="1049" spans="1:13" ht="33">
      <c r="A1049" s="947">
        <v>38523</v>
      </c>
      <c r="B1049" s="948" t="s">
        <v>211</v>
      </c>
      <c r="C1049" s="949" t="s">
        <v>377</v>
      </c>
      <c r="D1049" s="949" t="s">
        <v>1835</v>
      </c>
      <c r="E1049" s="1478">
        <v>1</v>
      </c>
      <c r="F1049" s="1476">
        <v>495000</v>
      </c>
      <c r="G1049" s="1478">
        <v>0</v>
      </c>
      <c r="H1049" s="1478">
        <v>0</v>
      </c>
      <c r="I1049" s="1478">
        <v>0</v>
      </c>
      <c r="J1049" s="1478">
        <v>1</v>
      </c>
      <c r="K1049" s="1474" t="s">
        <v>64</v>
      </c>
      <c r="L1049" s="1476">
        <v>495000</v>
      </c>
      <c r="M1049" s="1474" t="s">
        <v>1832</v>
      </c>
    </row>
    <row r="1050" spans="1:13">
      <c r="A1050" s="950" t="s">
        <v>258</v>
      </c>
      <c r="B1050" s="948" t="s">
        <v>218</v>
      </c>
      <c r="C1050" s="948" t="s">
        <v>1836</v>
      </c>
      <c r="D1050" s="948" t="s">
        <v>81</v>
      </c>
      <c r="E1050" s="1477"/>
      <c r="F1050" s="1477"/>
      <c r="G1050" s="1477"/>
      <c r="H1050" s="1477"/>
      <c r="I1050" s="1477"/>
      <c r="J1050" s="1477"/>
      <c r="K1050" s="1475"/>
      <c r="L1050" s="1477"/>
      <c r="M1050" s="1475"/>
    </row>
    <row r="1051" spans="1:13">
      <c r="D1051" s="951" t="s">
        <v>1135</v>
      </c>
      <c r="E1051" s="945">
        <v>1</v>
      </c>
      <c r="G1051" s="945">
        <v>0</v>
      </c>
      <c r="H1051" s="945">
        <v>0</v>
      </c>
      <c r="I1051" s="945">
        <v>0</v>
      </c>
      <c r="J1051" s="945">
        <v>1</v>
      </c>
      <c r="L1051" s="952">
        <v>495000</v>
      </c>
    </row>
    <row r="1054" spans="1:13" ht="20.25">
      <c r="A1054" s="1479" t="s">
        <v>1133</v>
      </c>
      <c r="B1054" s="1480"/>
      <c r="C1054" s="1480"/>
      <c r="D1054" s="1480"/>
      <c r="E1054" s="1480"/>
      <c r="F1054" s="1480"/>
      <c r="G1054" s="1480"/>
      <c r="H1054" s="1480"/>
      <c r="I1054" s="1480"/>
      <c r="J1054" s="1480"/>
      <c r="K1054" s="1480"/>
      <c r="L1054" s="1480"/>
      <c r="M1054" s="1480"/>
    </row>
    <row r="1056" spans="1:13">
      <c r="A1056" s="945" t="s">
        <v>1837</v>
      </c>
    </row>
    <row r="1057" spans="1:13">
      <c r="A1057" s="946" t="s">
        <v>189</v>
      </c>
      <c r="B1057" s="946" t="s">
        <v>53</v>
      </c>
      <c r="C1057" s="946" t="s">
        <v>190</v>
      </c>
      <c r="D1057" s="946" t="s">
        <v>191</v>
      </c>
      <c r="E1057" s="1481" t="s">
        <v>192</v>
      </c>
      <c r="F1057" s="1482"/>
      <c r="G1057" s="1482"/>
      <c r="H1057" s="1482"/>
      <c r="I1057" s="1483"/>
      <c r="J1057" s="1484" t="s">
        <v>193</v>
      </c>
      <c r="K1057" s="1484" t="s">
        <v>194</v>
      </c>
      <c r="L1057" s="1484" t="s">
        <v>195</v>
      </c>
      <c r="M1057" s="1484" t="s">
        <v>196</v>
      </c>
    </row>
    <row r="1058" spans="1:13">
      <c r="A1058" s="946" t="s">
        <v>197</v>
      </c>
      <c r="B1058" s="946" t="s">
        <v>198</v>
      </c>
      <c r="C1058" s="946" t="s">
        <v>199</v>
      </c>
      <c r="D1058" s="946" t="s">
        <v>200</v>
      </c>
      <c r="E1058" s="946" t="s">
        <v>201</v>
      </c>
      <c r="F1058" s="946" t="s">
        <v>202</v>
      </c>
      <c r="G1058" s="946" t="s">
        <v>203</v>
      </c>
      <c r="H1058" s="946" t="s">
        <v>204</v>
      </c>
      <c r="I1058" s="946" t="s">
        <v>205</v>
      </c>
      <c r="J1058" s="1475"/>
      <c r="K1058" s="1475"/>
      <c r="L1058" s="1475"/>
      <c r="M1058" s="1475"/>
    </row>
    <row r="1059" spans="1:13">
      <c r="A1059" s="947">
        <v>39422</v>
      </c>
      <c r="B1059" s="948" t="s">
        <v>211</v>
      </c>
      <c r="C1059" s="949" t="s">
        <v>1838</v>
      </c>
      <c r="D1059" s="949"/>
      <c r="E1059" s="1478">
        <v>2</v>
      </c>
      <c r="F1059" s="1476">
        <v>203500</v>
      </c>
      <c r="G1059" s="1478">
        <v>0</v>
      </c>
      <c r="H1059" s="1478">
        <v>1</v>
      </c>
      <c r="I1059" s="1478">
        <v>0</v>
      </c>
      <c r="J1059" s="1478">
        <v>1</v>
      </c>
      <c r="K1059" s="1474" t="s">
        <v>64</v>
      </c>
      <c r="L1059" s="1476">
        <v>407000</v>
      </c>
      <c r="M1059" s="1474" t="s">
        <v>956</v>
      </c>
    </row>
    <row r="1060" spans="1:13">
      <c r="A1060" s="950" t="s">
        <v>283</v>
      </c>
      <c r="B1060" s="948" t="s">
        <v>218</v>
      </c>
      <c r="C1060" s="948" t="s">
        <v>1839</v>
      </c>
      <c r="D1060" s="948" t="s">
        <v>81</v>
      </c>
      <c r="E1060" s="1477"/>
      <c r="F1060" s="1477"/>
      <c r="G1060" s="1477"/>
      <c r="H1060" s="1477"/>
      <c r="I1060" s="1477"/>
      <c r="J1060" s="1477"/>
      <c r="K1060" s="1475"/>
      <c r="L1060" s="1477"/>
      <c r="M1060" s="1475"/>
    </row>
    <row r="1061" spans="1:13">
      <c r="A1061" s="947">
        <v>39478</v>
      </c>
      <c r="B1061" s="948" t="s">
        <v>211</v>
      </c>
      <c r="C1061" s="949" t="s">
        <v>260</v>
      </c>
      <c r="D1061" s="949"/>
      <c r="E1061" s="1478">
        <v>3</v>
      </c>
      <c r="F1061" s="1476">
        <v>86667</v>
      </c>
      <c r="G1061" s="1478">
        <v>0</v>
      </c>
      <c r="H1061" s="1478">
        <v>0</v>
      </c>
      <c r="I1061" s="1478">
        <v>0</v>
      </c>
      <c r="J1061" s="1478">
        <v>3</v>
      </c>
      <c r="K1061" s="1474" t="s">
        <v>64</v>
      </c>
      <c r="L1061" s="1476">
        <v>260000</v>
      </c>
      <c r="M1061" s="1474" t="s">
        <v>1840</v>
      </c>
    </row>
    <row r="1062" spans="1:13">
      <c r="A1062" s="950" t="s">
        <v>256</v>
      </c>
      <c r="B1062" s="948" t="s">
        <v>218</v>
      </c>
      <c r="C1062" s="948" t="s">
        <v>1841</v>
      </c>
      <c r="D1062" s="948" t="s">
        <v>81</v>
      </c>
      <c r="E1062" s="1477"/>
      <c r="F1062" s="1477"/>
      <c r="G1062" s="1477"/>
      <c r="H1062" s="1477"/>
      <c r="I1062" s="1477"/>
      <c r="J1062" s="1477"/>
      <c r="K1062" s="1475"/>
      <c r="L1062" s="1477"/>
      <c r="M1062" s="1475"/>
    </row>
    <row r="1063" spans="1:13">
      <c r="D1063" s="951" t="s">
        <v>1135</v>
      </c>
      <c r="E1063" s="945">
        <v>5</v>
      </c>
      <c r="G1063" s="945">
        <v>0</v>
      </c>
      <c r="H1063" s="945">
        <v>1</v>
      </c>
      <c r="I1063" s="945">
        <v>0</v>
      </c>
      <c r="J1063" s="945">
        <v>4</v>
      </c>
      <c r="L1063" s="952">
        <v>667000</v>
      </c>
    </row>
    <row r="1066" spans="1:13" ht="20.25">
      <c r="A1066" s="1479" t="s">
        <v>1133</v>
      </c>
      <c r="B1066" s="1480"/>
      <c r="C1066" s="1480"/>
      <c r="D1066" s="1480"/>
      <c r="E1066" s="1480"/>
      <c r="F1066" s="1480"/>
      <c r="G1066" s="1480"/>
      <c r="H1066" s="1480"/>
      <c r="I1066" s="1480"/>
      <c r="J1066" s="1480"/>
      <c r="K1066" s="1480"/>
      <c r="L1066" s="1480"/>
      <c r="M1066" s="1480"/>
    </row>
    <row r="1068" spans="1:13">
      <c r="A1068" s="945" t="s">
        <v>1842</v>
      </c>
    </row>
    <row r="1069" spans="1:13">
      <c r="A1069" s="946" t="s">
        <v>189</v>
      </c>
      <c r="B1069" s="946" t="s">
        <v>53</v>
      </c>
      <c r="C1069" s="946" t="s">
        <v>190</v>
      </c>
      <c r="D1069" s="946" t="s">
        <v>191</v>
      </c>
      <c r="E1069" s="1481" t="s">
        <v>192</v>
      </c>
      <c r="F1069" s="1482"/>
      <c r="G1069" s="1482"/>
      <c r="H1069" s="1482"/>
      <c r="I1069" s="1483"/>
      <c r="J1069" s="1484" t="s">
        <v>193</v>
      </c>
      <c r="K1069" s="1484" t="s">
        <v>194</v>
      </c>
      <c r="L1069" s="1484" t="s">
        <v>195</v>
      </c>
      <c r="M1069" s="1484" t="s">
        <v>196</v>
      </c>
    </row>
    <row r="1070" spans="1:13">
      <c r="A1070" s="946" t="s">
        <v>197</v>
      </c>
      <c r="B1070" s="946" t="s">
        <v>198</v>
      </c>
      <c r="C1070" s="946" t="s">
        <v>199</v>
      </c>
      <c r="D1070" s="946" t="s">
        <v>200</v>
      </c>
      <c r="E1070" s="946" t="s">
        <v>201</v>
      </c>
      <c r="F1070" s="946" t="s">
        <v>202</v>
      </c>
      <c r="G1070" s="946" t="s">
        <v>203</v>
      </c>
      <c r="H1070" s="946" t="s">
        <v>204</v>
      </c>
      <c r="I1070" s="946" t="s">
        <v>205</v>
      </c>
      <c r="J1070" s="1475"/>
      <c r="K1070" s="1475"/>
      <c r="L1070" s="1475"/>
      <c r="M1070" s="1475"/>
    </row>
    <row r="1071" spans="1:13">
      <c r="A1071" s="947">
        <v>38667</v>
      </c>
      <c r="B1071" s="948" t="s">
        <v>211</v>
      </c>
      <c r="C1071" s="949" t="s">
        <v>1843</v>
      </c>
      <c r="D1071" s="949" t="s">
        <v>1844</v>
      </c>
      <c r="E1071" s="1478">
        <v>1</v>
      </c>
      <c r="F1071" s="1476">
        <v>90000</v>
      </c>
      <c r="G1071" s="1478">
        <v>0</v>
      </c>
      <c r="H1071" s="1478">
        <v>0</v>
      </c>
      <c r="I1071" s="1478">
        <v>0</v>
      </c>
      <c r="J1071" s="1478">
        <v>1</v>
      </c>
      <c r="K1071" s="1474" t="s">
        <v>64</v>
      </c>
      <c r="L1071" s="1476">
        <v>90000</v>
      </c>
      <c r="M1071" s="1474" t="s">
        <v>213</v>
      </c>
    </row>
    <row r="1072" spans="1:13">
      <c r="A1072" s="950" t="s">
        <v>243</v>
      </c>
      <c r="B1072" s="948" t="s">
        <v>218</v>
      </c>
      <c r="C1072" s="948" t="s">
        <v>1845</v>
      </c>
      <c r="D1072" s="948" t="s">
        <v>81</v>
      </c>
      <c r="E1072" s="1477"/>
      <c r="F1072" s="1477"/>
      <c r="G1072" s="1477"/>
      <c r="H1072" s="1477"/>
      <c r="I1072" s="1477"/>
      <c r="J1072" s="1477"/>
      <c r="K1072" s="1475"/>
      <c r="L1072" s="1477"/>
      <c r="M1072" s="1475"/>
    </row>
    <row r="1073" spans="1:13">
      <c r="D1073" s="951" t="s">
        <v>1135</v>
      </c>
      <c r="E1073" s="945">
        <v>1</v>
      </c>
      <c r="G1073" s="945">
        <v>0</v>
      </c>
      <c r="H1073" s="945">
        <v>0</v>
      </c>
      <c r="I1073" s="945">
        <v>0</v>
      </c>
      <c r="J1073" s="945">
        <v>1</v>
      </c>
      <c r="L1073" s="952">
        <v>90000</v>
      </c>
    </row>
    <row r="1076" spans="1:13" ht="20.25">
      <c r="A1076" s="1479" t="s">
        <v>1133</v>
      </c>
      <c r="B1076" s="1480"/>
      <c r="C1076" s="1480"/>
      <c r="D1076" s="1480"/>
      <c r="E1076" s="1480"/>
      <c r="F1076" s="1480"/>
      <c r="G1076" s="1480"/>
      <c r="H1076" s="1480"/>
      <c r="I1076" s="1480"/>
      <c r="J1076" s="1480"/>
      <c r="K1076" s="1480"/>
      <c r="L1076" s="1480"/>
      <c r="M1076" s="1480"/>
    </row>
    <row r="1078" spans="1:13">
      <c r="A1078" s="945" t="s">
        <v>1846</v>
      </c>
    </row>
    <row r="1079" spans="1:13">
      <c r="A1079" s="946" t="s">
        <v>189</v>
      </c>
      <c r="B1079" s="946" t="s">
        <v>53</v>
      </c>
      <c r="C1079" s="946" t="s">
        <v>190</v>
      </c>
      <c r="D1079" s="946" t="s">
        <v>191</v>
      </c>
      <c r="E1079" s="1481" t="s">
        <v>192</v>
      </c>
      <c r="F1079" s="1482"/>
      <c r="G1079" s="1482"/>
      <c r="H1079" s="1482"/>
      <c r="I1079" s="1483"/>
      <c r="J1079" s="1484" t="s">
        <v>193</v>
      </c>
      <c r="K1079" s="1484" t="s">
        <v>194</v>
      </c>
      <c r="L1079" s="1484" t="s">
        <v>195</v>
      </c>
      <c r="M1079" s="1484" t="s">
        <v>196</v>
      </c>
    </row>
    <row r="1080" spans="1:13">
      <c r="A1080" s="946" t="s">
        <v>197</v>
      </c>
      <c r="B1080" s="946" t="s">
        <v>198</v>
      </c>
      <c r="C1080" s="946" t="s">
        <v>199</v>
      </c>
      <c r="D1080" s="946" t="s">
        <v>200</v>
      </c>
      <c r="E1080" s="946" t="s">
        <v>201</v>
      </c>
      <c r="F1080" s="946" t="s">
        <v>202</v>
      </c>
      <c r="G1080" s="946" t="s">
        <v>203</v>
      </c>
      <c r="H1080" s="946" t="s">
        <v>204</v>
      </c>
      <c r="I1080" s="946" t="s">
        <v>205</v>
      </c>
      <c r="J1080" s="1475"/>
      <c r="K1080" s="1475"/>
      <c r="L1080" s="1475"/>
      <c r="M1080" s="1475"/>
    </row>
    <row r="1081" spans="1:13">
      <c r="A1081" s="947">
        <v>38695</v>
      </c>
      <c r="B1081" s="948" t="s">
        <v>211</v>
      </c>
      <c r="C1081" s="949" t="s">
        <v>1847</v>
      </c>
      <c r="D1081" s="949" t="s">
        <v>1848</v>
      </c>
      <c r="E1081" s="1478">
        <v>1</v>
      </c>
      <c r="F1081" s="1476">
        <v>220000</v>
      </c>
      <c r="G1081" s="1478">
        <v>0</v>
      </c>
      <c r="H1081" s="1478">
        <v>0</v>
      </c>
      <c r="I1081" s="1478">
        <v>0</v>
      </c>
      <c r="J1081" s="1478">
        <v>1</v>
      </c>
      <c r="K1081" s="1474" t="s">
        <v>64</v>
      </c>
      <c r="L1081" s="1476">
        <v>220000</v>
      </c>
      <c r="M1081" s="1474" t="s">
        <v>995</v>
      </c>
    </row>
    <row r="1082" spans="1:13">
      <c r="A1082" s="950" t="s">
        <v>275</v>
      </c>
      <c r="B1082" s="948" t="s">
        <v>210</v>
      </c>
      <c r="C1082" s="948" t="s">
        <v>1665</v>
      </c>
      <c r="D1082" s="948" t="s">
        <v>827</v>
      </c>
      <c r="E1082" s="1477"/>
      <c r="F1082" s="1477"/>
      <c r="G1082" s="1477"/>
      <c r="H1082" s="1477"/>
      <c r="I1082" s="1477"/>
      <c r="J1082" s="1477"/>
      <c r="K1082" s="1475"/>
      <c r="L1082" s="1477"/>
      <c r="M1082" s="1475"/>
    </row>
    <row r="1083" spans="1:13">
      <c r="D1083" s="951" t="s">
        <v>1135</v>
      </c>
      <c r="E1083" s="945">
        <v>1</v>
      </c>
      <c r="G1083" s="945">
        <v>0</v>
      </c>
      <c r="H1083" s="945">
        <v>0</v>
      </c>
      <c r="I1083" s="945">
        <v>0</v>
      </c>
      <c r="J1083" s="945">
        <v>1</v>
      </c>
      <c r="L1083" s="952">
        <v>220000</v>
      </c>
    </row>
    <row r="1086" spans="1:13" ht="20.25">
      <c r="A1086" s="1479" t="s">
        <v>1133</v>
      </c>
      <c r="B1086" s="1480"/>
      <c r="C1086" s="1480"/>
      <c r="D1086" s="1480"/>
      <c r="E1086" s="1480"/>
      <c r="F1086" s="1480"/>
      <c r="G1086" s="1480"/>
      <c r="H1086" s="1480"/>
      <c r="I1086" s="1480"/>
      <c r="J1086" s="1480"/>
      <c r="K1086" s="1480"/>
      <c r="L1086" s="1480"/>
      <c r="M1086" s="1480"/>
    </row>
    <row r="1088" spans="1:13">
      <c r="A1088" s="945" t="s">
        <v>1849</v>
      </c>
    </row>
    <row r="1089" spans="1:13">
      <c r="A1089" s="946" t="s">
        <v>189</v>
      </c>
      <c r="B1089" s="946" t="s">
        <v>53</v>
      </c>
      <c r="C1089" s="946" t="s">
        <v>190</v>
      </c>
      <c r="D1089" s="946" t="s">
        <v>191</v>
      </c>
      <c r="E1089" s="1481" t="s">
        <v>192</v>
      </c>
      <c r="F1089" s="1482"/>
      <c r="G1089" s="1482"/>
      <c r="H1089" s="1482"/>
      <c r="I1089" s="1483"/>
      <c r="J1089" s="1484" t="s">
        <v>193</v>
      </c>
      <c r="K1089" s="1484" t="s">
        <v>194</v>
      </c>
      <c r="L1089" s="1484" t="s">
        <v>195</v>
      </c>
      <c r="M1089" s="1484" t="s">
        <v>196</v>
      </c>
    </row>
    <row r="1090" spans="1:13">
      <c r="A1090" s="946" t="s">
        <v>197</v>
      </c>
      <c r="B1090" s="946" t="s">
        <v>198</v>
      </c>
      <c r="C1090" s="946" t="s">
        <v>199</v>
      </c>
      <c r="D1090" s="946" t="s">
        <v>200</v>
      </c>
      <c r="E1090" s="946" t="s">
        <v>201</v>
      </c>
      <c r="F1090" s="946" t="s">
        <v>202</v>
      </c>
      <c r="G1090" s="946" t="s">
        <v>203</v>
      </c>
      <c r="H1090" s="946" t="s">
        <v>204</v>
      </c>
      <c r="I1090" s="946" t="s">
        <v>205</v>
      </c>
      <c r="J1090" s="1475"/>
      <c r="K1090" s="1475"/>
      <c r="L1090" s="1475"/>
      <c r="M1090" s="1475"/>
    </row>
    <row r="1091" spans="1:13" ht="33">
      <c r="A1091" s="947">
        <v>43517</v>
      </c>
      <c r="B1091" s="948" t="s">
        <v>211</v>
      </c>
      <c r="C1091" s="949"/>
      <c r="D1091" s="949" t="s">
        <v>1850</v>
      </c>
      <c r="E1091" s="1478">
        <v>1</v>
      </c>
      <c r="F1091" s="1476">
        <v>350000</v>
      </c>
      <c r="G1091" s="1478">
        <v>0</v>
      </c>
      <c r="H1091" s="1478">
        <v>0</v>
      </c>
      <c r="I1091" s="1478">
        <v>0</v>
      </c>
      <c r="J1091" s="1478">
        <v>1</v>
      </c>
      <c r="K1091" s="1474" t="s">
        <v>64</v>
      </c>
      <c r="L1091" s="1476">
        <v>350000</v>
      </c>
      <c r="M1091" s="1474" t="s">
        <v>307</v>
      </c>
    </row>
    <row r="1092" spans="1:13">
      <c r="A1092" s="950" t="s">
        <v>243</v>
      </c>
      <c r="B1092" s="948" t="s">
        <v>218</v>
      </c>
      <c r="C1092" s="948" t="s">
        <v>295</v>
      </c>
      <c r="D1092" s="948" t="s">
        <v>80</v>
      </c>
      <c r="E1092" s="1477"/>
      <c r="F1092" s="1477"/>
      <c r="G1092" s="1477"/>
      <c r="H1092" s="1477"/>
      <c r="I1092" s="1477"/>
      <c r="J1092" s="1477"/>
      <c r="K1092" s="1475"/>
      <c r="L1092" s="1477"/>
      <c r="M1092" s="1475"/>
    </row>
    <row r="1093" spans="1:13" ht="33">
      <c r="A1093" s="947">
        <v>43899</v>
      </c>
      <c r="B1093" s="948" t="s">
        <v>211</v>
      </c>
      <c r="C1093" s="949"/>
      <c r="D1093" s="949" t="s">
        <v>1851</v>
      </c>
      <c r="E1093" s="1478">
        <v>2</v>
      </c>
      <c r="F1093" s="1476">
        <v>198000</v>
      </c>
      <c r="G1093" s="1478">
        <v>0</v>
      </c>
      <c r="H1093" s="1478">
        <v>0</v>
      </c>
      <c r="I1093" s="1478">
        <v>0</v>
      </c>
      <c r="J1093" s="1478">
        <v>2</v>
      </c>
      <c r="K1093" s="1474" t="s">
        <v>64</v>
      </c>
      <c r="L1093" s="1476">
        <v>396000</v>
      </c>
      <c r="M1093" s="1474" t="s">
        <v>1852</v>
      </c>
    </row>
    <row r="1094" spans="1:13">
      <c r="A1094" s="950" t="s">
        <v>256</v>
      </c>
      <c r="B1094" s="948" t="s">
        <v>218</v>
      </c>
      <c r="C1094" s="948" t="s">
        <v>295</v>
      </c>
      <c r="D1094" s="948" t="s">
        <v>81</v>
      </c>
      <c r="E1094" s="1477"/>
      <c r="F1094" s="1477"/>
      <c r="G1094" s="1477"/>
      <c r="H1094" s="1477"/>
      <c r="I1094" s="1477"/>
      <c r="J1094" s="1477"/>
      <c r="K1094" s="1475"/>
      <c r="L1094" s="1477"/>
      <c r="M1094" s="1475"/>
    </row>
    <row r="1095" spans="1:13">
      <c r="D1095" s="951" t="s">
        <v>1135</v>
      </c>
      <c r="E1095" s="945">
        <v>3</v>
      </c>
      <c r="G1095" s="945">
        <v>0</v>
      </c>
      <c r="H1095" s="945">
        <v>0</v>
      </c>
      <c r="I1095" s="945">
        <v>0</v>
      </c>
      <c r="J1095" s="945">
        <v>3</v>
      </c>
      <c r="L1095" s="952">
        <v>746000</v>
      </c>
    </row>
    <row r="1098" spans="1:13" ht="20.25">
      <c r="A1098" s="1479" t="s">
        <v>1133</v>
      </c>
      <c r="B1098" s="1480"/>
      <c r="C1098" s="1480"/>
      <c r="D1098" s="1480"/>
      <c r="E1098" s="1480"/>
      <c r="F1098" s="1480"/>
      <c r="G1098" s="1480"/>
      <c r="H1098" s="1480"/>
      <c r="I1098" s="1480"/>
      <c r="J1098" s="1480"/>
      <c r="K1098" s="1480"/>
      <c r="L1098" s="1480"/>
      <c r="M1098" s="1480"/>
    </row>
    <row r="1100" spans="1:13">
      <c r="A1100" s="945" t="s">
        <v>1853</v>
      </c>
    </row>
    <row r="1101" spans="1:13">
      <c r="A1101" s="946" t="s">
        <v>189</v>
      </c>
      <c r="B1101" s="946" t="s">
        <v>53</v>
      </c>
      <c r="C1101" s="946" t="s">
        <v>190</v>
      </c>
      <c r="D1101" s="946" t="s">
        <v>191</v>
      </c>
      <c r="E1101" s="1481" t="s">
        <v>192</v>
      </c>
      <c r="F1101" s="1482"/>
      <c r="G1101" s="1482"/>
      <c r="H1101" s="1482"/>
      <c r="I1101" s="1483"/>
      <c r="J1101" s="1484" t="s">
        <v>193</v>
      </c>
      <c r="K1101" s="1484" t="s">
        <v>194</v>
      </c>
      <c r="L1101" s="1484" t="s">
        <v>195</v>
      </c>
      <c r="M1101" s="1484" t="s">
        <v>196</v>
      </c>
    </row>
    <row r="1102" spans="1:13">
      <c r="A1102" s="946" t="s">
        <v>197</v>
      </c>
      <c r="B1102" s="946" t="s">
        <v>198</v>
      </c>
      <c r="C1102" s="946" t="s">
        <v>199</v>
      </c>
      <c r="D1102" s="946" t="s">
        <v>200</v>
      </c>
      <c r="E1102" s="946" t="s">
        <v>201</v>
      </c>
      <c r="F1102" s="946" t="s">
        <v>202</v>
      </c>
      <c r="G1102" s="946" t="s">
        <v>203</v>
      </c>
      <c r="H1102" s="946" t="s">
        <v>204</v>
      </c>
      <c r="I1102" s="946" t="s">
        <v>205</v>
      </c>
      <c r="J1102" s="1475"/>
      <c r="K1102" s="1475"/>
      <c r="L1102" s="1475"/>
      <c r="M1102" s="1475"/>
    </row>
    <row r="1103" spans="1:13">
      <c r="A1103" s="947">
        <v>38714</v>
      </c>
      <c r="B1103" s="948" t="s">
        <v>211</v>
      </c>
      <c r="C1103" s="949" t="s">
        <v>1854</v>
      </c>
      <c r="D1103" s="949" t="s">
        <v>1855</v>
      </c>
      <c r="E1103" s="1478">
        <v>1</v>
      </c>
      <c r="F1103" s="1476">
        <v>693000</v>
      </c>
      <c r="G1103" s="1478">
        <v>0</v>
      </c>
      <c r="H1103" s="1478">
        <v>0</v>
      </c>
      <c r="I1103" s="1478">
        <v>0</v>
      </c>
      <c r="J1103" s="1478">
        <v>1</v>
      </c>
      <c r="K1103" s="1474" t="s">
        <v>64</v>
      </c>
      <c r="L1103" s="1476">
        <v>693000</v>
      </c>
      <c r="M1103" s="1474" t="s">
        <v>1007</v>
      </c>
    </row>
    <row r="1104" spans="1:13">
      <c r="A1104" s="950" t="s">
        <v>275</v>
      </c>
      <c r="B1104" s="948" t="s">
        <v>218</v>
      </c>
      <c r="C1104" s="948" t="s">
        <v>1836</v>
      </c>
      <c r="D1104" s="948" t="s">
        <v>81</v>
      </c>
      <c r="E1104" s="1477"/>
      <c r="F1104" s="1477"/>
      <c r="G1104" s="1477"/>
      <c r="H1104" s="1477"/>
      <c r="I1104" s="1477"/>
      <c r="J1104" s="1477"/>
      <c r="K1104" s="1475"/>
      <c r="L1104" s="1477"/>
      <c r="M1104" s="1475"/>
    </row>
    <row r="1105" spans="1:13">
      <c r="D1105" s="951" t="s">
        <v>1135</v>
      </c>
      <c r="E1105" s="945">
        <v>1</v>
      </c>
      <c r="G1105" s="945">
        <v>0</v>
      </c>
      <c r="H1105" s="945">
        <v>0</v>
      </c>
      <c r="I1105" s="945">
        <v>0</v>
      </c>
      <c r="J1105" s="945">
        <v>1</v>
      </c>
      <c r="L1105" s="952">
        <v>693000</v>
      </c>
    </row>
    <row r="1108" spans="1:13" ht="20.25">
      <c r="A1108" s="1479" t="s">
        <v>1133</v>
      </c>
      <c r="B1108" s="1480"/>
      <c r="C1108" s="1480"/>
      <c r="D1108" s="1480"/>
      <c r="E1108" s="1480"/>
      <c r="F1108" s="1480"/>
      <c r="G1108" s="1480"/>
      <c r="H1108" s="1480"/>
      <c r="I1108" s="1480"/>
      <c r="J1108" s="1480"/>
      <c r="K1108" s="1480"/>
      <c r="L1108" s="1480"/>
      <c r="M1108" s="1480"/>
    </row>
    <row r="1110" spans="1:13">
      <c r="A1110" s="945" t="s">
        <v>1856</v>
      </c>
    </row>
    <row r="1111" spans="1:13">
      <c r="A1111" s="946" t="s">
        <v>189</v>
      </c>
      <c r="B1111" s="946" t="s">
        <v>53</v>
      </c>
      <c r="C1111" s="946" t="s">
        <v>190</v>
      </c>
      <c r="D1111" s="946" t="s">
        <v>191</v>
      </c>
      <c r="E1111" s="1481" t="s">
        <v>192</v>
      </c>
      <c r="F1111" s="1482"/>
      <c r="G1111" s="1482"/>
      <c r="H1111" s="1482"/>
      <c r="I1111" s="1483"/>
      <c r="J1111" s="1484" t="s">
        <v>193</v>
      </c>
      <c r="K1111" s="1484" t="s">
        <v>194</v>
      </c>
      <c r="L1111" s="1484" t="s">
        <v>195</v>
      </c>
      <c r="M1111" s="1484" t="s">
        <v>196</v>
      </c>
    </row>
    <row r="1112" spans="1:13">
      <c r="A1112" s="946" t="s">
        <v>197</v>
      </c>
      <c r="B1112" s="946" t="s">
        <v>198</v>
      </c>
      <c r="C1112" s="946" t="s">
        <v>199</v>
      </c>
      <c r="D1112" s="946" t="s">
        <v>200</v>
      </c>
      <c r="E1112" s="946" t="s">
        <v>201</v>
      </c>
      <c r="F1112" s="946" t="s">
        <v>202</v>
      </c>
      <c r="G1112" s="946" t="s">
        <v>203</v>
      </c>
      <c r="H1112" s="946" t="s">
        <v>204</v>
      </c>
      <c r="I1112" s="946" t="s">
        <v>205</v>
      </c>
      <c r="J1112" s="1475"/>
      <c r="K1112" s="1475"/>
      <c r="L1112" s="1475"/>
      <c r="M1112" s="1475"/>
    </row>
    <row r="1113" spans="1:13">
      <c r="A1113" s="947">
        <v>38791</v>
      </c>
      <c r="B1113" s="948" t="s">
        <v>211</v>
      </c>
      <c r="C1113" s="949" t="s">
        <v>1857</v>
      </c>
      <c r="D1113" s="949" t="s">
        <v>1858</v>
      </c>
      <c r="E1113" s="1478">
        <v>1</v>
      </c>
      <c r="F1113" s="1476">
        <v>35000</v>
      </c>
      <c r="G1113" s="1478">
        <v>0</v>
      </c>
      <c r="H1113" s="1478">
        <v>0</v>
      </c>
      <c r="I1113" s="1478">
        <v>0</v>
      </c>
      <c r="J1113" s="1478">
        <v>1</v>
      </c>
      <c r="K1113" s="1474" t="s">
        <v>64</v>
      </c>
      <c r="L1113" s="1476">
        <v>35000</v>
      </c>
      <c r="M1113" s="1474" t="s">
        <v>1859</v>
      </c>
    </row>
    <row r="1114" spans="1:13">
      <c r="A1114" s="950" t="s">
        <v>275</v>
      </c>
      <c r="B1114" s="948" t="s">
        <v>210</v>
      </c>
      <c r="C1114" s="948" t="s">
        <v>385</v>
      </c>
      <c r="D1114" s="948" t="s">
        <v>827</v>
      </c>
      <c r="E1114" s="1477"/>
      <c r="F1114" s="1477"/>
      <c r="G1114" s="1477"/>
      <c r="H1114" s="1477"/>
      <c r="I1114" s="1477"/>
      <c r="J1114" s="1477"/>
      <c r="K1114" s="1475"/>
      <c r="L1114" s="1477"/>
      <c r="M1114" s="1475"/>
    </row>
    <row r="1115" spans="1:13">
      <c r="D1115" s="951" t="s">
        <v>1135</v>
      </c>
      <c r="E1115" s="945">
        <v>1</v>
      </c>
      <c r="G1115" s="945">
        <v>0</v>
      </c>
      <c r="H1115" s="945">
        <v>0</v>
      </c>
      <c r="I1115" s="945">
        <v>0</v>
      </c>
      <c r="J1115" s="945">
        <v>1</v>
      </c>
      <c r="L1115" s="952">
        <v>35000</v>
      </c>
    </row>
    <row r="1118" spans="1:13" ht="20.25">
      <c r="A1118" s="1479" t="s">
        <v>1133</v>
      </c>
      <c r="B1118" s="1480"/>
      <c r="C1118" s="1480"/>
      <c r="D1118" s="1480"/>
      <c r="E1118" s="1480"/>
      <c r="F1118" s="1480"/>
      <c r="G1118" s="1480"/>
      <c r="H1118" s="1480"/>
      <c r="I1118" s="1480"/>
      <c r="J1118" s="1480"/>
      <c r="K1118" s="1480"/>
      <c r="L1118" s="1480"/>
      <c r="M1118" s="1480"/>
    </row>
    <row r="1120" spans="1:13">
      <c r="A1120" s="945" t="s">
        <v>1860</v>
      </c>
    </row>
    <row r="1121" spans="1:13">
      <c r="A1121" s="946" t="s">
        <v>189</v>
      </c>
      <c r="B1121" s="946" t="s">
        <v>53</v>
      </c>
      <c r="C1121" s="946" t="s">
        <v>190</v>
      </c>
      <c r="D1121" s="946" t="s">
        <v>191</v>
      </c>
      <c r="E1121" s="1481" t="s">
        <v>192</v>
      </c>
      <c r="F1121" s="1482"/>
      <c r="G1121" s="1482"/>
      <c r="H1121" s="1482"/>
      <c r="I1121" s="1483"/>
      <c r="J1121" s="1484" t="s">
        <v>193</v>
      </c>
      <c r="K1121" s="1484" t="s">
        <v>194</v>
      </c>
      <c r="L1121" s="1484" t="s">
        <v>195</v>
      </c>
      <c r="M1121" s="1484" t="s">
        <v>196</v>
      </c>
    </row>
    <row r="1122" spans="1:13">
      <c r="A1122" s="946" t="s">
        <v>197</v>
      </c>
      <c r="B1122" s="946" t="s">
        <v>198</v>
      </c>
      <c r="C1122" s="946" t="s">
        <v>199</v>
      </c>
      <c r="D1122" s="946" t="s">
        <v>200</v>
      </c>
      <c r="E1122" s="946" t="s">
        <v>201</v>
      </c>
      <c r="F1122" s="946" t="s">
        <v>202</v>
      </c>
      <c r="G1122" s="946" t="s">
        <v>203</v>
      </c>
      <c r="H1122" s="946" t="s">
        <v>204</v>
      </c>
      <c r="I1122" s="946" t="s">
        <v>205</v>
      </c>
      <c r="J1122" s="1475"/>
      <c r="K1122" s="1475"/>
      <c r="L1122" s="1475"/>
      <c r="M1122" s="1475"/>
    </row>
    <row r="1123" spans="1:13" ht="49.5">
      <c r="A1123" s="947">
        <v>38825</v>
      </c>
      <c r="B1123" s="948" t="s">
        <v>211</v>
      </c>
      <c r="C1123" s="949" t="s">
        <v>1861</v>
      </c>
      <c r="D1123" s="949" t="s">
        <v>1862</v>
      </c>
      <c r="E1123" s="1478">
        <v>1</v>
      </c>
      <c r="F1123" s="1476">
        <v>119000</v>
      </c>
      <c r="G1123" s="1478">
        <v>0</v>
      </c>
      <c r="H1123" s="1478">
        <v>0</v>
      </c>
      <c r="I1123" s="1478">
        <v>0</v>
      </c>
      <c r="J1123" s="1478">
        <v>1</v>
      </c>
      <c r="K1123" s="1474" t="s">
        <v>64</v>
      </c>
      <c r="L1123" s="1476">
        <v>119000</v>
      </c>
      <c r="M1123" s="1474" t="s">
        <v>1863</v>
      </c>
    </row>
    <row r="1124" spans="1:13">
      <c r="A1124" s="950" t="s">
        <v>275</v>
      </c>
      <c r="B1124" s="948" t="s">
        <v>218</v>
      </c>
      <c r="C1124" s="948" t="s">
        <v>1864</v>
      </c>
      <c r="D1124" s="948" t="s">
        <v>81</v>
      </c>
      <c r="E1124" s="1477"/>
      <c r="F1124" s="1477"/>
      <c r="G1124" s="1477"/>
      <c r="H1124" s="1477"/>
      <c r="I1124" s="1477"/>
      <c r="J1124" s="1477"/>
      <c r="K1124" s="1475"/>
      <c r="L1124" s="1477"/>
      <c r="M1124" s="1475"/>
    </row>
    <row r="1125" spans="1:13">
      <c r="D1125" s="951" t="s">
        <v>1135</v>
      </c>
      <c r="E1125" s="945">
        <v>1</v>
      </c>
      <c r="G1125" s="945">
        <v>0</v>
      </c>
      <c r="H1125" s="945">
        <v>0</v>
      </c>
      <c r="I1125" s="945">
        <v>0</v>
      </c>
      <c r="J1125" s="945">
        <v>1</v>
      </c>
      <c r="L1125" s="952">
        <v>119000</v>
      </c>
    </row>
    <row r="1128" spans="1:13" ht="20.25">
      <c r="A1128" s="1479" t="s">
        <v>1133</v>
      </c>
      <c r="B1128" s="1480"/>
      <c r="C1128" s="1480"/>
      <c r="D1128" s="1480"/>
      <c r="E1128" s="1480"/>
      <c r="F1128" s="1480"/>
      <c r="G1128" s="1480"/>
      <c r="H1128" s="1480"/>
      <c r="I1128" s="1480"/>
      <c r="J1128" s="1480"/>
      <c r="K1128" s="1480"/>
      <c r="L1128" s="1480"/>
      <c r="M1128" s="1480"/>
    </row>
    <row r="1130" spans="1:13">
      <c r="A1130" s="945" t="s">
        <v>1865</v>
      </c>
    </row>
    <row r="1131" spans="1:13">
      <c r="A1131" s="946" t="s">
        <v>189</v>
      </c>
      <c r="B1131" s="946" t="s">
        <v>53</v>
      </c>
      <c r="C1131" s="946" t="s">
        <v>190</v>
      </c>
      <c r="D1131" s="946" t="s">
        <v>191</v>
      </c>
      <c r="E1131" s="1481" t="s">
        <v>192</v>
      </c>
      <c r="F1131" s="1482"/>
      <c r="G1131" s="1482"/>
      <c r="H1131" s="1482"/>
      <c r="I1131" s="1483"/>
      <c r="J1131" s="1484" t="s">
        <v>193</v>
      </c>
      <c r="K1131" s="1484" t="s">
        <v>194</v>
      </c>
      <c r="L1131" s="1484" t="s">
        <v>195</v>
      </c>
      <c r="M1131" s="1484" t="s">
        <v>196</v>
      </c>
    </row>
    <row r="1132" spans="1:13">
      <c r="A1132" s="946" t="s">
        <v>197</v>
      </c>
      <c r="B1132" s="946" t="s">
        <v>198</v>
      </c>
      <c r="C1132" s="946" t="s">
        <v>199</v>
      </c>
      <c r="D1132" s="946" t="s">
        <v>200</v>
      </c>
      <c r="E1132" s="946" t="s">
        <v>201</v>
      </c>
      <c r="F1132" s="946" t="s">
        <v>202</v>
      </c>
      <c r="G1132" s="946" t="s">
        <v>203</v>
      </c>
      <c r="H1132" s="946" t="s">
        <v>204</v>
      </c>
      <c r="I1132" s="946" t="s">
        <v>205</v>
      </c>
      <c r="J1132" s="1475"/>
      <c r="K1132" s="1475"/>
      <c r="L1132" s="1475"/>
      <c r="M1132" s="1475"/>
    </row>
    <row r="1133" spans="1:13">
      <c r="A1133" s="947">
        <v>40703</v>
      </c>
      <c r="B1133" s="948" t="s">
        <v>211</v>
      </c>
      <c r="C1133" s="949" t="s">
        <v>1866</v>
      </c>
      <c r="D1133" s="949"/>
      <c r="E1133" s="1478">
        <v>1</v>
      </c>
      <c r="F1133" s="1476">
        <v>200000</v>
      </c>
      <c r="G1133" s="1478">
        <v>0</v>
      </c>
      <c r="H1133" s="1478">
        <v>0</v>
      </c>
      <c r="I1133" s="1478">
        <v>0</v>
      </c>
      <c r="J1133" s="1478">
        <v>1</v>
      </c>
      <c r="K1133" s="1474" t="s">
        <v>64</v>
      </c>
      <c r="L1133" s="1476">
        <v>200000</v>
      </c>
      <c r="M1133" s="1474" t="s">
        <v>280</v>
      </c>
    </row>
    <row r="1134" spans="1:13">
      <c r="A1134" s="950" t="s">
        <v>234</v>
      </c>
      <c r="B1134" s="948" t="s">
        <v>218</v>
      </c>
      <c r="C1134" s="948" t="s">
        <v>1867</v>
      </c>
      <c r="D1134" s="948" t="s">
        <v>80</v>
      </c>
      <c r="E1134" s="1477"/>
      <c r="F1134" s="1477"/>
      <c r="G1134" s="1477"/>
      <c r="H1134" s="1477"/>
      <c r="I1134" s="1477"/>
      <c r="J1134" s="1477"/>
      <c r="K1134" s="1475"/>
      <c r="L1134" s="1477"/>
      <c r="M1134" s="1475"/>
    </row>
    <row r="1135" spans="1:13" ht="66">
      <c r="A1135" s="947">
        <v>44018</v>
      </c>
      <c r="B1135" s="948" t="s">
        <v>211</v>
      </c>
      <c r="C1135" s="949" t="s">
        <v>1868</v>
      </c>
      <c r="D1135" s="949" t="s">
        <v>1869</v>
      </c>
      <c r="E1135" s="1478">
        <v>1</v>
      </c>
      <c r="F1135" s="1476">
        <v>750000</v>
      </c>
      <c r="G1135" s="1478">
        <v>0</v>
      </c>
      <c r="H1135" s="1478">
        <v>0</v>
      </c>
      <c r="I1135" s="1478">
        <v>0</v>
      </c>
      <c r="J1135" s="1478">
        <v>1</v>
      </c>
      <c r="K1135" s="1474" t="s">
        <v>66</v>
      </c>
      <c r="L1135" s="1476">
        <v>750000</v>
      </c>
      <c r="M1135" s="1474" t="s">
        <v>1870</v>
      </c>
    </row>
    <row r="1136" spans="1:13">
      <c r="A1136" s="950" t="s">
        <v>312</v>
      </c>
      <c r="B1136" s="948" t="s">
        <v>1695</v>
      </c>
      <c r="C1136" s="948" t="s">
        <v>385</v>
      </c>
      <c r="D1136" s="948" t="s">
        <v>80</v>
      </c>
      <c r="E1136" s="1477"/>
      <c r="F1136" s="1477"/>
      <c r="G1136" s="1477"/>
      <c r="H1136" s="1477"/>
      <c r="I1136" s="1477"/>
      <c r="J1136" s="1477"/>
      <c r="K1136" s="1475"/>
      <c r="L1136" s="1477"/>
      <c r="M1136" s="1475"/>
    </row>
    <row r="1137" spans="1:13">
      <c r="D1137" s="951" t="s">
        <v>1135</v>
      </c>
      <c r="E1137" s="945">
        <v>2</v>
      </c>
      <c r="G1137" s="945">
        <v>0</v>
      </c>
      <c r="H1137" s="945">
        <v>0</v>
      </c>
      <c r="I1137" s="945">
        <v>0</v>
      </c>
      <c r="J1137" s="945">
        <v>2</v>
      </c>
      <c r="L1137" s="952">
        <v>950000</v>
      </c>
    </row>
    <row r="1140" spans="1:13" ht="20.25">
      <c r="A1140" s="1479" t="s">
        <v>1133</v>
      </c>
      <c r="B1140" s="1480"/>
      <c r="C1140" s="1480"/>
      <c r="D1140" s="1480"/>
      <c r="E1140" s="1480"/>
      <c r="F1140" s="1480"/>
      <c r="G1140" s="1480"/>
      <c r="H1140" s="1480"/>
      <c r="I1140" s="1480"/>
      <c r="J1140" s="1480"/>
      <c r="K1140" s="1480"/>
      <c r="L1140" s="1480"/>
      <c r="M1140" s="1480"/>
    </row>
    <row r="1142" spans="1:13">
      <c r="A1142" s="945" t="s">
        <v>1871</v>
      </c>
    </row>
    <row r="1143" spans="1:13">
      <c r="A1143" s="946" t="s">
        <v>189</v>
      </c>
      <c r="B1143" s="946" t="s">
        <v>53</v>
      </c>
      <c r="C1143" s="946" t="s">
        <v>190</v>
      </c>
      <c r="D1143" s="946" t="s">
        <v>191</v>
      </c>
      <c r="E1143" s="1481" t="s">
        <v>192</v>
      </c>
      <c r="F1143" s="1482"/>
      <c r="G1143" s="1482"/>
      <c r="H1143" s="1482"/>
      <c r="I1143" s="1483"/>
      <c r="J1143" s="1484" t="s">
        <v>193</v>
      </c>
      <c r="K1143" s="1484" t="s">
        <v>194</v>
      </c>
      <c r="L1143" s="1484" t="s">
        <v>195</v>
      </c>
      <c r="M1143" s="1484" t="s">
        <v>196</v>
      </c>
    </row>
    <row r="1144" spans="1:13">
      <c r="A1144" s="946" t="s">
        <v>197</v>
      </c>
      <c r="B1144" s="946" t="s">
        <v>198</v>
      </c>
      <c r="C1144" s="946" t="s">
        <v>199</v>
      </c>
      <c r="D1144" s="946" t="s">
        <v>200</v>
      </c>
      <c r="E1144" s="946" t="s">
        <v>201</v>
      </c>
      <c r="F1144" s="946" t="s">
        <v>202</v>
      </c>
      <c r="G1144" s="946" t="s">
        <v>203</v>
      </c>
      <c r="H1144" s="946" t="s">
        <v>204</v>
      </c>
      <c r="I1144" s="946" t="s">
        <v>205</v>
      </c>
      <c r="J1144" s="1475"/>
      <c r="K1144" s="1475"/>
      <c r="L1144" s="1475"/>
      <c r="M1144" s="1475"/>
    </row>
    <row r="1145" spans="1:13" ht="33">
      <c r="A1145" s="947">
        <v>41605</v>
      </c>
      <c r="B1145" s="948" t="s">
        <v>211</v>
      </c>
      <c r="C1145" s="949" t="s">
        <v>1872</v>
      </c>
      <c r="D1145" s="949" t="s">
        <v>1873</v>
      </c>
      <c r="E1145" s="1478">
        <v>1</v>
      </c>
      <c r="F1145" s="1476">
        <v>180000</v>
      </c>
      <c r="G1145" s="1478">
        <v>0</v>
      </c>
      <c r="H1145" s="1478">
        <v>0</v>
      </c>
      <c r="I1145" s="1478">
        <v>0</v>
      </c>
      <c r="J1145" s="1478">
        <v>1</v>
      </c>
      <c r="K1145" s="1474" t="s">
        <v>64</v>
      </c>
      <c r="L1145" s="1476">
        <v>180000</v>
      </c>
      <c r="M1145" s="1474" t="s">
        <v>208</v>
      </c>
    </row>
    <row r="1146" spans="1:13">
      <c r="A1146" s="950" t="s">
        <v>257</v>
      </c>
      <c r="B1146" s="948" t="s">
        <v>210</v>
      </c>
      <c r="C1146" s="948" t="s">
        <v>1874</v>
      </c>
      <c r="D1146" s="948" t="s">
        <v>81</v>
      </c>
      <c r="E1146" s="1477"/>
      <c r="F1146" s="1477"/>
      <c r="G1146" s="1477"/>
      <c r="H1146" s="1477"/>
      <c r="I1146" s="1477"/>
      <c r="J1146" s="1477"/>
      <c r="K1146" s="1475"/>
      <c r="L1146" s="1477"/>
      <c r="M1146" s="1475"/>
    </row>
    <row r="1147" spans="1:13">
      <c r="A1147" s="947">
        <v>43398</v>
      </c>
      <c r="B1147" s="948" t="s">
        <v>211</v>
      </c>
      <c r="C1147" s="949"/>
      <c r="D1147" s="949"/>
      <c r="E1147" s="1478">
        <v>1</v>
      </c>
      <c r="F1147" s="1476">
        <v>1808000</v>
      </c>
      <c r="G1147" s="1478">
        <v>0</v>
      </c>
      <c r="H1147" s="1478">
        <v>0</v>
      </c>
      <c r="I1147" s="1478">
        <v>0</v>
      </c>
      <c r="J1147" s="1478">
        <v>1</v>
      </c>
      <c r="K1147" s="1474" t="s">
        <v>66</v>
      </c>
      <c r="L1147" s="1476">
        <v>1808000</v>
      </c>
      <c r="M1147" s="1474" t="s">
        <v>208</v>
      </c>
    </row>
    <row r="1148" spans="1:13">
      <c r="A1148" s="950" t="s">
        <v>287</v>
      </c>
      <c r="B1148" s="948" t="s">
        <v>218</v>
      </c>
      <c r="C1148" s="948" t="s">
        <v>1875</v>
      </c>
      <c r="D1148" s="948" t="s">
        <v>81</v>
      </c>
      <c r="E1148" s="1477"/>
      <c r="F1148" s="1477"/>
      <c r="G1148" s="1477"/>
      <c r="H1148" s="1477"/>
      <c r="I1148" s="1477"/>
      <c r="J1148" s="1477"/>
      <c r="K1148" s="1475"/>
      <c r="L1148" s="1477"/>
      <c r="M1148" s="1475"/>
    </row>
    <row r="1149" spans="1:13">
      <c r="D1149" s="951" t="s">
        <v>1135</v>
      </c>
      <c r="E1149" s="945">
        <v>2</v>
      </c>
      <c r="G1149" s="945">
        <v>0</v>
      </c>
      <c r="H1149" s="945">
        <v>0</v>
      </c>
      <c r="I1149" s="945">
        <v>0</v>
      </c>
      <c r="J1149" s="945">
        <v>2</v>
      </c>
      <c r="L1149" s="952">
        <v>1988000</v>
      </c>
    </row>
    <row r="1152" spans="1:13" ht="20.25">
      <c r="A1152" s="1479" t="s">
        <v>1133</v>
      </c>
      <c r="B1152" s="1480"/>
      <c r="C1152" s="1480"/>
      <c r="D1152" s="1480"/>
      <c r="E1152" s="1480"/>
      <c r="F1152" s="1480"/>
      <c r="G1152" s="1480"/>
      <c r="H1152" s="1480"/>
      <c r="I1152" s="1480"/>
      <c r="J1152" s="1480"/>
      <c r="K1152" s="1480"/>
      <c r="L1152" s="1480"/>
      <c r="M1152" s="1480"/>
    </row>
    <row r="1154" spans="1:13">
      <c r="A1154" s="945" t="s">
        <v>1876</v>
      </c>
    </row>
    <row r="1155" spans="1:13">
      <c r="A1155" s="946" t="s">
        <v>189</v>
      </c>
      <c r="B1155" s="946" t="s">
        <v>53</v>
      </c>
      <c r="C1155" s="946" t="s">
        <v>190</v>
      </c>
      <c r="D1155" s="946" t="s">
        <v>191</v>
      </c>
      <c r="E1155" s="1481" t="s">
        <v>192</v>
      </c>
      <c r="F1155" s="1482"/>
      <c r="G1155" s="1482"/>
      <c r="H1155" s="1482"/>
      <c r="I1155" s="1483"/>
      <c r="J1155" s="1484" t="s">
        <v>193</v>
      </c>
      <c r="K1155" s="1484" t="s">
        <v>194</v>
      </c>
      <c r="L1155" s="1484" t="s">
        <v>195</v>
      </c>
      <c r="M1155" s="1484" t="s">
        <v>196</v>
      </c>
    </row>
    <row r="1156" spans="1:13">
      <c r="A1156" s="946" t="s">
        <v>197</v>
      </c>
      <c r="B1156" s="946" t="s">
        <v>198</v>
      </c>
      <c r="C1156" s="946" t="s">
        <v>199</v>
      </c>
      <c r="D1156" s="946" t="s">
        <v>200</v>
      </c>
      <c r="E1156" s="946" t="s">
        <v>201</v>
      </c>
      <c r="F1156" s="946" t="s">
        <v>202</v>
      </c>
      <c r="G1156" s="946" t="s">
        <v>203</v>
      </c>
      <c r="H1156" s="946" t="s">
        <v>204</v>
      </c>
      <c r="I1156" s="946" t="s">
        <v>205</v>
      </c>
      <c r="J1156" s="1475"/>
      <c r="K1156" s="1475"/>
      <c r="L1156" s="1475"/>
      <c r="M1156" s="1475"/>
    </row>
    <row r="1157" spans="1:13">
      <c r="A1157" s="947">
        <v>38917</v>
      </c>
      <c r="B1157" s="948" t="s">
        <v>211</v>
      </c>
      <c r="C1157" s="949" t="s">
        <v>1877</v>
      </c>
      <c r="D1157" s="949" t="s">
        <v>1878</v>
      </c>
      <c r="E1157" s="1478">
        <v>1</v>
      </c>
      <c r="F1157" s="1476">
        <v>629020</v>
      </c>
      <c r="G1157" s="1478">
        <v>0</v>
      </c>
      <c r="H1157" s="1478">
        <v>0</v>
      </c>
      <c r="I1157" s="1478">
        <v>0</v>
      </c>
      <c r="J1157" s="1478">
        <v>1</v>
      </c>
      <c r="K1157" s="1474" t="s">
        <v>64</v>
      </c>
      <c r="L1157" s="1476">
        <v>629020</v>
      </c>
      <c r="M1157" s="1474" t="s">
        <v>213</v>
      </c>
    </row>
    <row r="1158" spans="1:13">
      <c r="A1158" s="950" t="s">
        <v>243</v>
      </c>
      <c r="B1158" s="948" t="s">
        <v>210</v>
      </c>
      <c r="C1158" s="948" t="s">
        <v>1879</v>
      </c>
      <c r="D1158" s="948" t="s">
        <v>80</v>
      </c>
      <c r="E1158" s="1477"/>
      <c r="F1158" s="1477"/>
      <c r="G1158" s="1477"/>
      <c r="H1158" s="1477"/>
      <c r="I1158" s="1477"/>
      <c r="J1158" s="1477"/>
      <c r="K1158" s="1475"/>
      <c r="L1158" s="1477"/>
      <c r="M1158" s="1475"/>
    </row>
    <row r="1159" spans="1:13">
      <c r="D1159" s="951" t="s">
        <v>1135</v>
      </c>
      <c r="E1159" s="945">
        <v>1</v>
      </c>
      <c r="G1159" s="945">
        <v>0</v>
      </c>
      <c r="H1159" s="945">
        <v>0</v>
      </c>
      <c r="I1159" s="945">
        <v>0</v>
      </c>
      <c r="J1159" s="945">
        <v>1</v>
      </c>
      <c r="L1159" s="952">
        <v>629020</v>
      </c>
    </row>
    <row r="1162" spans="1:13" ht="20.25">
      <c r="A1162" s="1479" t="s">
        <v>1133</v>
      </c>
      <c r="B1162" s="1480"/>
      <c r="C1162" s="1480"/>
      <c r="D1162" s="1480"/>
      <c r="E1162" s="1480"/>
      <c r="F1162" s="1480"/>
      <c r="G1162" s="1480"/>
      <c r="H1162" s="1480"/>
      <c r="I1162" s="1480"/>
      <c r="J1162" s="1480"/>
      <c r="K1162" s="1480"/>
      <c r="L1162" s="1480"/>
      <c r="M1162" s="1480"/>
    </row>
    <row r="1164" spans="1:13">
      <c r="A1164" s="945" t="s">
        <v>1880</v>
      </c>
    </row>
    <row r="1165" spans="1:13">
      <c r="A1165" s="946" t="s">
        <v>189</v>
      </c>
      <c r="B1165" s="946" t="s">
        <v>53</v>
      </c>
      <c r="C1165" s="946" t="s">
        <v>190</v>
      </c>
      <c r="D1165" s="946" t="s">
        <v>191</v>
      </c>
      <c r="E1165" s="1481" t="s">
        <v>192</v>
      </c>
      <c r="F1165" s="1482"/>
      <c r="G1165" s="1482"/>
      <c r="H1165" s="1482"/>
      <c r="I1165" s="1483"/>
      <c r="J1165" s="1484" t="s">
        <v>193</v>
      </c>
      <c r="K1165" s="1484" t="s">
        <v>194</v>
      </c>
      <c r="L1165" s="1484" t="s">
        <v>195</v>
      </c>
      <c r="M1165" s="1484" t="s">
        <v>196</v>
      </c>
    </row>
    <row r="1166" spans="1:13">
      <c r="A1166" s="946" t="s">
        <v>197</v>
      </c>
      <c r="B1166" s="946" t="s">
        <v>198</v>
      </c>
      <c r="C1166" s="946" t="s">
        <v>199</v>
      </c>
      <c r="D1166" s="946" t="s">
        <v>200</v>
      </c>
      <c r="E1166" s="946" t="s">
        <v>201</v>
      </c>
      <c r="F1166" s="946" t="s">
        <v>202</v>
      </c>
      <c r="G1166" s="946" t="s">
        <v>203</v>
      </c>
      <c r="H1166" s="946" t="s">
        <v>204</v>
      </c>
      <c r="I1166" s="946" t="s">
        <v>205</v>
      </c>
      <c r="J1166" s="1475"/>
      <c r="K1166" s="1475"/>
      <c r="L1166" s="1475"/>
      <c r="M1166" s="1475"/>
    </row>
    <row r="1167" spans="1:13" ht="33">
      <c r="A1167" s="947">
        <v>39050</v>
      </c>
      <c r="B1167" s="948" t="s">
        <v>211</v>
      </c>
      <c r="C1167" s="949" t="s">
        <v>1854</v>
      </c>
      <c r="D1167" s="949" t="s">
        <v>1881</v>
      </c>
      <c r="E1167" s="1478">
        <v>1</v>
      </c>
      <c r="F1167" s="1476">
        <v>418000</v>
      </c>
      <c r="G1167" s="1478">
        <v>0</v>
      </c>
      <c r="H1167" s="1478">
        <v>0</v>
      </c>
      <c r="I1167" s="1478">
        <v>0</v>
      </c>
      <c r="J1167" s="1478">
        <v>1</v>
      </c>
      <c r="K1167" s="1474" t="s">
        <v>64</v>
      </c>
      <c r="L1167" s="1476">
        <v>418000</v>
      </c>
      <c r="M1167" s="1474" t="s">
        <v>995</v>
      </c>
    </row>
    <row r="1168" spans="1:13">
      <c r="A1168" s="950" t="s">
        <v>275</v>
      </c>
      <c r="B1168" s="948" t="s">
        <v>1003</v>
      </c>
      <c r="C1168" s="948" t="s">
        <v>313</v>
      </c>
      <c r="D1168" s="948" t="s">
        <v>827</v>
      </c>
      <c r="E1168" s="1477"/>
      <c r="F1168" s="1477"/>
      <c r="G1168" s="1477"/>
      <c r="H1168" s="1477"/>
      <c r="I1168" s="1477"/>
      <c r="J1168" s="1477"/>
      <c r="K1168" s="1475"/>
      <c r="L1168" s="1477"/>
      <c r="M1168" s="1475"/>
    </row>
    <row r="1169" spans="1:13" ht="33">
      <c r="A1169" s="947">
        <v>40679</v>
      </c>
      <c r="B1169" s="948" t="s">
        <v>211</v>
      </c>
      <c r="C1169" s="949"/>
      <c r="D1169" s="949" t="s">
        <v>1882</v>
      </c>
      <c r="E1169" s="1478">
        <v>1</v>
      </c>
      <c r="F1169" s="1476">
        <v>550000</v>
      </c>
      <c r="G1169" s="1478">
        <v>0</v>
      </c>
      <c r="H1169" s="1478">
        <v>0</v>
      </c>
      <c r="I1169" s="1478">
        <v>0</v>
      </c>
      <c r="J1169" s="1478">
        <v>1</v>
      </c>
      <c r="K1169" s="1474" t="s">
        <v>64</v>
      </c>
      <c r="L1169" s="1476">
        <v>550000</v>
      </c>
      <c r="M1169" s="1474" t="s">
        <v>1883</v>
      </c>
    </row>
    <row r="1170" spans="1:13">
      <c r="A1170" s="950" t="s">
        <v>919</v>
      </c>
      <c r="B1170" s="948" t="s">
        <v>218</v>
      </c>
      <c r="C1170" s="948" t="s">
        <v>1817</v>
      </c>
      <c r="D1170" s="948" t="s">
        <v>827</v>
      </c>
      <c r="E1170" s="1477"/>
      <c r="F1170" s="1477"/>
      <c r="G1170" s="1477"/>
      <c r="H1170" s="1477"/>
      <c r="I1170" s="1477"/>
      <c r="J1170" s="1477"/>
      <c r="K1170" s="1475"/>
      <c r="L1170" s="1477"/>
      <c r="M1170" s="1475"/>
    </row>
    <row r="1171" spans="1:13">
      <c r="D1171" s="951" t="s">
        <v>1135</v>
      </c>
      <c r="E1171" s="945">
        <v>2</v>
      </c>
      <c r="G1171" s="945">
        <v>0</v>
      </c>
      <c r="H1171" s="945">
        <v>0</v>
      </c>
      <c r="I1171" s="945">
        <v>0</v>
      </c>
      <c r="J1171" s="945">
        <v>2</v>
      </c>
      <c r="L1171" s="952">
        <v>968000</v>
      </c>
    </row>
    <row r="1174" spans="1:13" ht="20.25">
      <c r="A1174" s="1479" t="s">
        <v>1133</v>
      </c>
      <c r="B1174" s="1480"/>
      <c r="C1174" s="1480"/>
      <c r="D1174" s="1480"/>
      <c r="E1174" s="1480"/>
      <c r="F1174" s="1480"/>
      <c r="G1174" s="1480"/>
      <c r="H1174" s="1480"/>
      <c r="I1174" s="1480"/>
      <c r="J1174" s="1480"/>
      <c r="K1174" s="1480"/>
      <c r="L1174" s="1480"/>
      <c r="M1174" s="1480"/>
    </row>
    <row r="1176" spans="1:13">
      <c r="A1176" s="945" t="s">
        <v>1884</v>
      </c>
    </row>
    <row r="1177" spans="1:13">
      <c r="A1177" s="946" t="s">
        <v>189</v>
      </c>
      <c r="B1177" s="946" t="s">
        <v>53</v>
      </c>
      <c r="C1177" s="946" t="s">
        <v>190</v>
      </c>
      <c r="D1177" s="946" t="s">
        <v>191</v>
      </c>
      <c r="E1177" s="1481" t="s">
        <v>192</v>
      </c>
      <c r="F1177" s="1482"/>
      <c r="G1177" s="1482"/>
      <c r="H1177" s="1482"/>
      <c r="I1177" s="1483"/>
      <c r="J1177" s="1484" t="s">
        <v>193</v>
      </c>
      <c r="K1177" s="1484" t="s">
        <v>194</v>
      </c>
      <c r="L1177" s="1484" t="s">
        <v>195</v>
      </c>
      <c r="M1177" s="1484" t="s">
        <v>196</v>
      </c>
    </row>
    <row r="1178" spans="1:13">
      <c r="A1178" s="946" t="s">
        <v>197</v>
      </c>
      <c r="B1178" s="946" t="s">
        <v>198</v>
      </c>
      <c r="C1178" s="946" t="s">
        <v>199</v>
      </c>
      <c r="D1178" s="946" t="s">
        <v>200</v>
      </c>
      <c r="E1178" s="946" t="s">
        <v>201</v>
      </c>
      <c r="F1178" s="946" t="s">
        <v>202</v>
      </c>
      <c r="G1178" s="946" t="s">
        <v>203</v>
      </c>
      <c r="H1178" s="946" t="s">
        <v>204</v>
      </c>
      <c r="I1178" s="946" t="s">
        <v>205</v>
      </c>
      <c r="J1178" s="1475"/>
      <c r="K1178" s="1475"/>
      <c r="L1178" s="1475"/>
      <c r="M1178" s="1475"/>
    </row>
    <row r="1179" spans="1:13" ht="33">
      <c r="A1179" s="947">
        <v>39050</v>
      </c>
      <c r="B1179" s="948" t="s">
        <v>211</v>
      </c>
      <c r="C1179" s="949" t="s">
        <v>1854</v>
      </c>
      <c r="D1179" s="949" t="s">
        <v>1885</v>
      </c>
      <c r="E1179" s="1478">
        <v>1</v>
      </c>
      <c r="F1179" s="1476">
        <v>132000</v>
      </c>
      <c r="G1179" s="1478">
        <v>0</v>
      </c>
      <c r="H1179" s="1478">
        <v>0</v>
      </c>
      <c r="I1179" s="1478">
        <v>0</v>
      </c>
      <c r="J1179" s="1478">
        <v>1</v>
      </c>
      <c r="K1179" s="1474" t="s">
        <v>64</v>
      </c>
      <c r="L1179" s="1476">
        <v>132000</v>
      </c>
      <c r="M1179" s="1474" t="s">
        <v>208</v>
      </c>
    </row>
    <row r="1180" spans="1:13">
      <c r="A1180" s="950" t="s">
        <v>275</v>
      </c>
      <c r="B1180" s="948" t="s">
        <v>1003</v>
      </c>
      <c r="C1180" s="948" t="s">
        <v>313</v>
      </c>
      <c r="D1180" s="948" t="s">
        <v>81</v>
      </c>
      <c r="E1180" s="1477"/>
      <c r="F1180" s="1477"/>
      <c r="G1180" s="1477"/>
      <c r="H1180" s="1477"/>
      <c r="I1180" s="1477"/>
      <c r="J1180" s="1477"/>
      <c r="K1180" s="1475"/>
      <c r="L1180" s="1477"/>
      <c r="M1180" s="1475"/>
    </row>
    <row r="1181" spans="1:13" ht="33">
      <c r="A1181" s="947">
        <v>39050</v>
      </c>
      <c r="B1181" s="948" t="s">
        <v>211</v>
      </c>
      <c r="C1181" s="949" t="s">
        <v>1854</v>
      </c>
      <c r="D1181" s="949" t="s">
        <v>1886</v>
      </c>
      <c r="E1181" s="1478">
        <v>1</v>
      </c>
      <c r="F1181" s="1476">
        <v>22000</v>
      </c>
      <c r="G1181" s="1478">
        <v>0</v>
      </c>
      <c r="H1181" s="1478">
        <v>0</v>
      </c>
      <c r="I1181" s="1478">
        <v>0</v>
      </c>
      <c r="J1181" s="1478">
        <v>1</v>
      </c>
      <c r="K1181" s="1474" t="s">
        <v>64</v>
      </c>
      <c r="L1181" s="1476">
        <v>22000</v>
      </c>
      <c r="M1181" s="1474" t="s">
        <v>208</v>
      </c>
    </row>
    <row r="1182" spans="1:13">
      <c r="A1182" s="950" t="s">
        <v>919</v>
      </c>
      <c r="B1182" s="948" t="s">
        <v>1003</v>
      </c>
      <c r="C1182" s="948" t="s">
        <v>313</v>
      </c>
      <c r="D1182" s="948" t="s">
        <v>81</v>
      </c>
      <c r="E1182" s="1477"/>
      <c r="F1182" s="1477"/>
      <c r="G1182" s="1477"/>
      <c r="H1182" s="1477"/>
      <c r="I1182" s="1477"/>
      <c r="J1182" s="1477"/>
      <c r="K1182" s="1475"/>
      <c r="L1182" s="1477"/>
      <c r="M1182" s="1475"/>
    </row>
    <row r="1183" spans="1:13">
      <c r="D1183" s="951" t="s">
        <v>1135</v>
      </c>
      <c r="E1183" s="945">
        <v>2</v>
      </c>
      <c r="G1183" s="945">
        <v>0</v>
      </c>
      <c r="H1183" s="945">
        <v>0</v>
      </c>
      <c r="I1183" s="945">
        <v>0</v>
      </c>
      <c r="J1183" s="945">
        <v>2</v>
      </c>
      <c r="L1183" s="952">
        <v>154000</v>
      </c>
    </row>
    <row r="1186" spans="1:13" ht="20.25">
      <c r="A1186" s="1479" t="s">
        <v>1133</v>
      </c>
      <c r="B1186" s="1480"/>
      <c r="C1186" s="1480"/>
      <c r="D1186" s="1480"/>
      <c r="E1186" s="1480"/>
      <c r="F1186" s="1480"/>
      <c r="G1186" s="1480"/>
      <c r="H1186" s="1480"/>
      <c r="I1186" s="1480"/>
      <c r="J1186" s="1480"/>
      <c r="K1186" s="1480"/>
      <c r="L1186" s="1480"/>
      <c r="M1186" s="1480"/>
    </row>
    <row r="1188" spans="1:13">
      <c r="A1188" s="945" t="s">
        <v>1887</v>
      </c>
    </row>
    <row r="1189" spans="1:13">
      <c r="A1189" s="946" t="s">
        <v>189</v>
      </c>
      <c r="B1189" s="946" t="s">
        <v>53</v>
      </c>
      <c r="C1189" s="946" t="s">
        <v>190</v>
      </c>
      <c r="D1189" s="946" t="s">
        <v>191</v>
      </c>
      <c r="E1189" s="1481" t="s">
        <v>192</v>
      </c>
      <c r="F1189" s="1482"/>
      <c r="G1189" s="1482"/>
      <c r="H1189" s="1482"/>
      <c r="I1189" s="1483"/>
      <c r="J1189" s="1484" t="s">
        <v>193</v>
      </c>
      <c r="K1189" s="1484" t="s">
        <v>194</v>
      </c>
      <c r="L1189" s="1484" t="s">
        <v>195</v>
      </c>
      <c r="M1189" s="1484" t="s">
        <v>196</v>
      </c>
    </row>
    <row r="1190" spans="1:13">
      <c r="A1190" s="946" t="s">
        <v>197</v>
      </c>
      <c r="B1190" s="946" t="s">
        <v>198</v>
      </c>
      <c r="C1190" s="946" t="s">
        <v>199</v>
      </c>
      <c r="D1190" s="946" t="s">
        <v>200</v>
      </c>
      <c r="E1190" s="946" t="s">
        <v>201</v>
      </c>
      <c r="F1190" s="946" t="s">
        <v>202</v>
      </c>
      <c r="G1190" s="946" t="s">
        <v>203</v>
      </c>
      <c r="H1190" s="946" t="s">
        <v>204</v>
      </c>
      <c r="I1190" s="946" t="s">
        <v>205</v>
      </c>
      <c r="J1190" s="1475"/>
      <c r="K1190" s="1475"/>
      <c r="L1190" s="1475"/>
      <c r="M1190" s="1475"/>
    </row>
    <row r="1191" spans="1:13">
      <c r="A1191" s="947">
        <v>40175</v>
      </c>
      <c r="B1191" s="948" t="s">
        <v>211</v>
      </c>
      <c r="C1191" s="949" t="s">
        <v>1888</v>
      </c>
      <c r="D1191" s="949" t="s">
        <v>1889</v>
      </c>
      <c r="E1191" s="1478">
        <v>1</v>
      </c>
      <c r="F1191" s="1478">
        <v>0</v>
      </c>
      <c r="G1191" s="1478">
        <v>0</v>
      </c>
      <c r="H1191" s="1478">
        <v>0</v>
      </c>
      <c r="I1191" s="1478">
        <v>0</v>
      </c>
      <c r="J1191" s="1478">
        <v>1</v>
      </c>
      <c r="K1191" s="1474" t="s">
        <v>64</v>
      </c>
      <c r="L1191" s="1478">
        <v>0</v>
      </c>
      <c r="M1191" s="1474" t="s">
        <v>1890</v>
      </c>
    </row>
    <row r="1192" spans="1:13">
      <c r="A1192" s="950" t="s">
        <v>248</v>
      </c>
      <c r="B1192" s="948" t="s">
        <v>218</v>
      </c>
      <c r="C1192" s="948" t="s">
        <v>1891</v>
      </c>
      <c r="D1192" s="948" t="s">
        <v>80</v>
      </c>
      <c r="E1192" s="1477"/>
      <c r="F1192" s="1477"/>
      <c r="G1192" s="1477"/>
      <c r="H1192" s="1477"/>
      <c r="I1192" s="1477"/>
      <c r="J1192" s="1477"/>
      <c r="K1192" s="1475"/>
      <c r="L1192" s="1477"/>
      <c r="M1192" s="1475"/>
    </row>
    <row r="1193" spans="1:13" ht="33">
      <c r="A1193" s="947">
        <v>42699</v>
      </c>
      <c r="B1193" s="948" t="s">
        <v>211</v>
      </c>
      <c r="C1193" s="949"/>
      <c r="D1193" s="949" t="s">
        <v>1892</v>
      </c>
      <c r="E1193" s="1478">
        <v>1</v>
      </c>
      <c r="F1193" s="1476">
        <v>2140000</v>
      </c>
      <c r="G1193" s="1478">
        <v>0</v>
      </c>
      <c r="H1193" s="1478">
        <v>0</v>
      </c>
      <c r="I1193" s="1478">
        <v>0</v>
      </c>
      <c r="J1193" s="1478">
        <v>1</v>
      </c>
      <c r="K1193" s="1474" t="s">
        <v>66</v>
      </c>
      <c r="L1193" s="1476">
        <v>2140000</v>
      </c>
      <c r="M1193" s="1474" t="s">
        <v>400</v>
      </c>
    </row>
    <row r="1194" spans="1:13">
      <c r="A1194" s="950" t="s">
        <v>234</v>
      </c>
      <c r="B1194" s="948" t="s">
        <v>218</v>
      </c>
      <c r="C1194" s="948" t="s">
        <v>1893</v>
      </c>
      <c r="D1194" s="948" t="s">
        <v>80</v>
      </c>
      <c r="E1194" s="1477"/>
      <c r="F1194" s="1477"/>
      <c r="G1194" s="1477"/>
      <c r="H1194" s="1477"/>
      <c r="I1194" s="1477"/>
      <c r="J1194" s="1477"/>
      <c r="K1194" s="1475"/>
      <c r="L1194" s="1477"/>
      <c r="M1194" s="1475"/>
    </row>
    <row r="1195" spans="1:13">
      <c r="D1195" s="951" t="s">
        <v>1135</v>
      </c>
      <c r="E1195" s="945">
        <v>2</v>
      </c>
      <c r="G1195" s="945">
        <v>0</v>
      </c>
      <c r="H1195" s="945">
        <v>0</v>
      </c>
      <c r="I1195" s="945">
        <v>0</v>
      </c>
      <c r="J1195" s="945">
        <v>2</v>
      </c>
      <c r="L1195" s="952">
        <v>2140000</v>
      </c>
    </row>
    <row r="1198" spans="1:13" ht="20.25">
      <c r="A1198" s="1479" t="s">
        <v>1133</v>
      </c>
      <c r="B1198" s="1480"/>
      <c r="C1198" s="1480"/>
      <c r="D1198" s="1480"/>
      <c r="E1198" s="1480"/>
      <c r="F1198" s="1480"/>
      <c r="G1198" s="1480"/>
      <c r="H1198" s="1480"/>
      <c r="I1198" s="1480"/>
      <c r="J1198" s="1480"/>
      <c r="K1198" s="1480"/>
      <c r="L1198" s="1480"/>
      <c r="M1198" s="1480"/>
    </row>
    <row r="1200" spans="1:13">
      <c r="A1200" s="945" t="s">
        <v>1894</v>
      </c>
    </row>
    <row r="1201" spans="1:13">
      <c r="A1201" s="946" t="s">
        <v>189</v>
      </c>
      <c r="B1201" s="946" t="s">
        <v>53</v>
      </c>
      <c r="C1201" s="946" t="s">
        <v>190</v>
      </c>
      <c r="D1201" s="946" t="s">
        <v>191</v>
      </c>
      <c r="E1201" s="1481" t="s">
        <v>192</v>
      </c>
      <c r="F1201" s="1482"/>
      <c r="G1201" s="1482"/>
      <c r="H1201" s="1482"/>
      <c r="I1201" s="1483"/>
      <c r="J1201" s="1484" t="s">
        <v>193</v>
      </c>
      <c r="K1201" s="1484" t="s">
        <v>194</v>
      </c>
      <c r="L1201" s="1484" t="s">
        <v>195</v>
      </c>
      <c r="M1201" s="1484" t="s">
        <v>196</v>
      </c>
    </row>
    <row r="1202" spans="1:13">
      <c r="A1202" s="946" t="s">
        <v>197</v>
      </c>
      <c r="B1202" s="946" t="s">
        <v>198</v>
      </c>
      <c r="C1202" s="946" t="s">
        <v>199</v>
      </c>
      <c r="D1202" s="946" t="s">
        <v>200</v>
      </c>
      <c r="E1202" s="946" t="s">
        <v>201</v>
      </c>
      <c r="F1202" s="946" t="s">
        <v>202</v>
      </c>
      <c r="G1202" s="946" t="s">
        <v>203</v>
      </c>
      <c r="H1202" s="946" t="s">
        <v>204</v>
      </c>
      <c r="I1202" s="946" t="s">
        <v>205</v>
      </c>
      <c r="J1202" s="1475"/>
      <c r="K1202" s="1475"/>
      <c r="L1202" s="1475"/>
      <c r="M1202" s="1475"/>
    </row>
    <row r="1203" spans="1:13" ht="33">
      <c r="A1203" s="947">
        <v>39126</v>
      </c>
      <c r="B1203" s="948" t="s">
        <v>211</v>
      </c>
      <c r="C1203" s="949" t="s">
        <v>1895</v>
      </c>
      <c r="D1203" s="949" t="s">
        <v>1896</v>
      </c>
      <c r="E1203" s="1478">
        <v>4</v>
      </c>
      <c r="F1203" s="1476">
        <v>220000</v>
      </c>
      <c r="G1203" s="1478">
        <v>0</v>
      </c>
      <c r="H1203" s="1478">
        <v>0</v>
      </c>
      <c r="I1203" s="1478">
        <v>0</v>
      </c>
      <c r="J1203" s="1478">
        <v>4</v>
      </c>
      <c r="K1203" s="1474" t="s">
        <v>66</v>
      </c>
      <c r="L1203" s="1476">
        <v>880000</v>
      </c>
      <c r="M1203" s="1474" t="s">
        <v>1897</v>
      </c>
    </row>
    <row r="1204" spans="1:13">
      <c r="A1204" s="950" t="s">
        <v>243</v>
      </c>
      <c r="B1204" s="948" t="s">
        <v>1003</v>
      </c>
      <c r="C1204" s="948" t="s">
        <v>1898</v>
      </c>
      <c r="D1204" s="948" t="s">
        <v>80</v>
      </c>
      <c r="E1204" s="1477"/>
      <c r="F1204" s="1477"/>
      <c r="G1204" s="1477"/>
      <c r="H1204" s="1477"/>
      <c r="I1204" s="1477"/>
      <c r="J1204" s="1477"/>
      <c r="K1204" s="1475"/>
      <c r="L1204" s="1477"/>
      <c r="M1204" s="1475"/>
    </row>
    <row r="1205" spans="1:13" ht="49.5">
      <c r="A1205" s="947">
        <v>40868</v>
      </c>
      <c r="B1205" s="948" t="s">
        <v>211</v>
      </c>
      <c r="C1205" s="949" t="s">
        <v>239</v>
      </c>
      <c r="D1205" s="949" t="s">
        <v>1899</v>
      </c>
      <c r="E1205" s="1478">
        <v>1</v>
      </c>
      <c r="F1205" s="1476">
        <v>11790000</v>
      </c>
      <c r="G1205" s="1478">
        <v>0</v>
      </c>
      <c r="H1205" s="1478">
        <v>0</v>
      </c>
      <c r="I1205" s="1478">
        <v>0</v>
      </c>
      <c r="J1205" s="1478">
        <v>1</v>
      </c>
      <c r="K1205" s="1474" t="s">
        <v>64</v>
      </c>
      <c r="L1205" s="1476">
        <v>11790000</v>
      </c>
      <c r="M1205" s="1474" t="s">
        <v>213</v>
      </c>
    </row>
    <row r="1206" spans="1:13">
      <c r="A1206" s="950" t="s">
        <v>312</v>
      </c>
      <c r="B1206" s="948" t="s">
        <v>218</v>
      </c>
      <c r="C1206" s="948" t="s">
        <v>1900</v>
      </c>
      <c r="D1206" s="948" t="s">
        <v>80</v>
      </c>
      <c r="E1206" s="1477"/>
      <c r="F1206" s="1477"/>
      <c r="G1206" s="1477"/>
      <c r="H1206" s="1477"/>
      <c r="I1206" s="1477"/>
      <c r="J1206" s="1477"/>
      <c r="K1206" s="1475"/>
      <c r="L1206" s="1477"/>
      <c r="M1206" s="1475"/>
    </row>
    <row r="1207" spans="1:13">
      <c r="D1207" s="951" t="s">
        <v>1135</v>
      </c>
      <c r="E1207" s="945">
        <v>5</v>
      </c>
      <c r="G1207" s="945">
        <v>0</v>
      </c>
      <c r="H1207" s="945">
        <v>0</v>
      </c>
      <c r="I1207" s="945">
        <v>0</v>
      </c>
      <c r="J1207" s="945">
        <v>5</v>
      </c>
      <c r="L1207" s="952">
        <v>12670000</v>
      </c>
    </row>
    <row r="1210" spans="1:13" ht="20.25">
      <c r="A1210" s="1479" t="s">
        <v>1133</v>
      </c>
      <c r="B1210" s="1480"/>
      <c r="C1210" s="1480"/>
      <c r="D1210" s="1480"/>
      <c r="E1210" s="1480"/>
      <c r="F1210" s="1480"/>
      <c r="G1210" s="1480"/>
      <c r="H1210" s="1480"/>
      <c r="I1210" s="1480"/>
      <c r="J1210" s="1480"/>
      <c r="K1210" s="1480"/>
      <c r="L1210" s="1480"/>
      <c r="M1210" s="1480"/>
    </row>
    <row r="1212" spans="1:13">
      <c r="A1212" s="945" t="s">
        <v>1901</v>
      </c>
    </row>
    <row r="1213" spans="1:13">
      <c r="A1213" s="946" t="s">
        <v>189</v>
      </c>
      <c r="B1213" s="946" t="s">
        <v>53</v>
      </c>
      <c r="C1213" s="946" t="s">
        <v>190</v>
      </c>
      <c r="D1213" s="946" t="s">
        <v>191</v>
      </c>
      <c r="E1213" s="1481" t="s">
        <v>192</v>
      </c>
      <c r="F1213" s="1482"/>
      <c r="G1213" s="1482"/>
      <c r="H1213" s="1482"/>
      <c r="I1213" s="1483"/>
      <c r="J1213" s="1484" t="s">
        <v>193</v>
      </c>
      <c r="K1213" s="1484" t="s">
        <v>194</v>
      </c>
      <c r="L1213" s="1484" t="s">
        <v>195</v>
      </c>
      <c r="M1213" s="1484" t="s">
        <v>196</v>
      </c>
    </row>
    <row r="1214" spans="1:13">
      <c r="A1214" s="946" t="s">
        <v>197</v>
      </c>
      <c r="B1214" s="946" t="s">
        <v>198</v>
      </c>
      <c r="C1214" s="946" t="s">
        <v>199</v>
      </c>
      <c r="D1214" s="946" t="s">
        <v>200</v>
      </c>
      <c r="E1214" s="946" t="s">
        <v>201</v>
      </c>
      <c r="F1214" s="946" t="s">
        <v>202</v>
      </c>
      <c r="G1214" s="946" t="s">
        <v>203</v>
      </c>
      <c r="H1214" s="946" t="s">
        <v>204</v>
      </c>
      <c r="I1214" s="946" t="s">
        <v>205</v>
      </c>
      <c r="J1214" s="1475"/>
      <c r="K1214" s="1475"/>
      <c r="L1214" s="1475"/>
      <c r="M1214" s="1475"/>
    </row>
    <row r="1215" spans="1:13" ht="33">
      <c r="A1215" s="947">
        <v>39171</v>
      </c>
      <c r="B1215" s="948" t="s">
        <v>211</v>
      </c>
      <c r="C1215" s="949" t="s">
        <v>1902</v>
      </c>
      <c r="D1215" s="949" t="s">
        <v>1903</v>
      </c>
      <c r="E1215" s="1478">
        <v>1</v>
      </c>
      <c r="F1215" s="1476">
        <v>75900</v>
      </c>
      <c r="G1215" s="1478">
        <v>0</v>
      </c>
      <c r="H1215" s="1478">
        <v>0</v>
      </c>
      <c r="I1215" s="1478">
        <v>0</v>
      </c>
      <c r="J1215" s="1478">
        <v>1</v>
      </c>
      <c r="K1215" s="1474" t="s">
        <v>64</v>
      </c>
      <c r="L1215" s="1476">
        <v>75900</v>
      </c>
      <c r="M1215" s="1474" t="s">
        <v>1904</v>
      </c>
    </row>
    <row r="1216" spans="1:13">
      <c r="A1216" s="950" t="s">
        <v>243</v>
      </c>
      <c r="B1216" s="948" t="s">
        <v>1003</v>
      </c>
      <c r="C1216" s="948" t="s">
        <v>1655</v>
      </c>
      <c r="D1216" s="948" t="s">
        <v>80</v>
      </c>
      <c r="E1216" s="1477"/>
      <c r="F1216" s="1477"/>
      <c r="G1216" s="1477"/>
      <c r="H1216" s="1477"/>
      <c r="I1216" s="1477"/>
      <c r="J1216" s="1477"/>
      <c r="K1216" s="1475"/>
      <c r="L1216" s="1477"/>
      <c r="M1216" s="1475"/>
    </row>
    <row r="1217" spans="1:13">
      <c r="D1217" s="951" t="s">
        <v>1135</v>
      </c>
      <c r="E1217" s="945">
        <v>1</v>
      </c>
      <c r="G1217" s="945">
        <v>0</v>
      </c>
      <c r="H1217" s="945">
        <v>0</v>
      </c>
      <c r="I1217" s="945">
        <v>0</v>
      </c>
      <c r="J1217" s="945">
        <v>1</v>
      </c>
      <c r="L1217" s="952">
        <v>75900</v>
      </c>
    </row>
    <row r="1220" spans="1:13" ht="20.25">
      <c r="A1220" s="1479" t="s">
        <v>1133</v>
      </c>
      <c r="B1220" s="1480"/>
      <c r="C1220" s="1480"/>
      <c r="D1220" s="1480"/>
      <c r="E1220" s="1480"/>
      <c r="F1220" s="1480"/>
      <c r="G1220" s="1480"/>
      <c r="H1220" s="1480"/>
      <c r="I1220" s="1480"/>
      <c r="J1220" s="1480"/>
      <c r="K1220" s="1480"/>
      <c r="L1220" s="1480"/>
      <c r="M1220" s="1480"/>
    </row>
    <row r="1222" spans="1:13">
      <c r="A1222" s="945" t="s">
        <v>1905</v>
      </c>
    </row>
    <row r="1223" spans="1:13">
      <c r="A1223" s="946" t="s">
        <v>189</v>
      </c>
      <c r="B1223" s="946" t="s">
        <v>53</v>
      </c>
      <c r="C1223" s="946" t="s">
        <v>190</v>
      </c>
      <c r="D1223" s="946" t="s">
        <v>191</v>
      </c>
      <c r="E1223" s="1481" t="s">
        <v>192</v>
      </c>
      <c r="F1223" s="1482"/>
      <c r="G1223" s="1482"/>
      <c r="H1223" s="1482"/>
      <c r="I1223" s="1483"/>
      <c r="J1223" s="1484" t="s">
        <v>193</v>
      </c>
      <c r="K1223" s="1484" t="s">
        <v>194</v>
      </c>
      <c r="L1223" s="1484" t="s">
        <v>195</v>
      </c>
      <c r="M1223" s="1484" t="s">
        <v>196</v>
      </c>
    </row>
    <row r="1224" spans="1:13">
      <c r="A1224" s="946" t="s">
        <v>197</v>
      </c>
      <c r="B1224" s="946" t="s">
        <v>198</v>
      </c>
      <c r="C1224" s="946" t="s">
        <v>199</v>
      </c>
      <c r="D1224" s="946" t="s">
        <v>200</v>
      </c>
      <c r="E1224" s="946" t="s">
        <v>201</v>
      </c>
      <c r="F1224" s="946" t="s">
        <v>202</v>
      </c>
      <c r="G1224" s="946" t="s">
        <v>203</v>
      </c>
      <c r="H1224" s="946" t="s">
        <v>204</v>
      </c>
      <c r="I1224" s="946" t="s">
        <v>205</v>
      </c>
      <c r="J1224" s="1475"/>
      <c r="K1224" s="1475"/>
      <c r="L1224" s="1475"/>
      <c r="M1224" s="1475"/>
    </row>
    <row r="1225" spans="1:13" ht="49.5">
      <c r="A1225" s="947">
        <v>39195</v>
      </c>
      <c r="B1225" s="948" t="s">
        <v>211</v>
      </c>
      <c r="C1225" s="949" t="s">
        <v>1906</v>
      </c>
      <c r="D1225" s="949" t="s">
        <v>1907</v>
      </c>
      <c r="E1225" s="1478">
        <v>2</v>
      </c>
      <c r="F1225" s="1476">
        <v>1000000</v>
      </c>
      <c r="G1225" s="1478">
        <v>0</v>
      </c>
      <c r="H1225" s="1478">
        <v>0</v>
      </c>
      <c r="I1225" s="1478">
        <v>0</v>
      </c>
      <c r="J1225" s="1478">
        <v>2</v>
      </c>
      <c r="K1225" s="1474" t="s">
        <v>66</v>
      </c>
      <c r="L1225" s="1476">
        <v>2000000</v>
      </c>
      <c r="M1225" s="1474" t="s">
        <v>1908</v>
      </c>
    </row>
    <row r="1226" spans="1:13">
      <c r="A1226" s="950" t="s">
        <v>243</v>
      </c>
      <c r="B1226" s="948" t="s">
        <v>1559</v>
      </c>
      <c r="C1226" s="948" t="s">
        <v>1909</v>
      </c>
      <c r="D1226" s="948" t="s">
        <v>80</v>
      </c>
      <c r="E1226" s="1477"/>
      <c r="F1226" s="1477"/>
      <c r="G1226" s="1477"/>
      <c r="H1226" s="1477"/>
      <c r="I1226" s="1477"/>
      <c r="J1226" s="1477"/>
      <c r="K1226" s="1475"/>
      <c r="L1226" s="1477"/>
      <c r="M1226" s="1475"/>
    </row>
    <row r="1227" spans="1:13">
      <c r="D1227" s="951" t="s">
        <v>1135</v>
      </c>
      <c r="E1227" s="945">
        <v>2</v>
      </c>
      <c r="G1227" s="945">
        <v>0</v>
      </c>
      <c r="H1227" s="945">
        <v>0</v>
      </c>
      <c r="I1227" s="945">
        <v>0</v>
      </c>
      <c r="J1227" s="945">
        <v>2</v>
      </c>
      <c r="L1227" s="952">
        <v>2000000</v>
      </c>
    </row>
    <row r="1230" spans="1:13" ht="20.25">
      <c r="A1230" s="1479" t="s">
        <v>1133</v>
      </c>
      <c r="B1230" s="1480"/>
      <c r="C1230" s="1480"/>
      <c r="D1230" s="1480"/>
      <c r="E1230" s="1480"/>
      <c r="F1230" s="1480"/>
      <c r="G1230" s="1480"/>
      <c r="H1230" s="1480"/>
      <c r="I1230" s="1480"/>
      <c r="J1230" s="1480"/>
      <c r="K1230" s="1480"/>
      <c r="L1230" s="1480"/>
      <c r="M1230" s="1480"/>
    </row>
    <row r="1232" spans="1:13">
      <c r="A1232" s="945" t="s">
        <v>1910</v>
      </c>
    </row>
    <row r="1233" spans="1:13">
      <c r="A1233" s="946" t="s">
        <v>189</v>
      </c>
      <c r="B1233" s="946" t="s">
        <v>53</v>
      </c>
      <c r="C1233" s="946" t="s">
        <v>190</v>
      </c>
      <c r="D1233" s="946" t="s">
        <v>191</v>
      </c>
      <c r="E1233" s="1481" t="s">
        <v>192</v>
      </c>
      <c r="F1233" s="1482"/>
      <c r="G1233" s="1482"/>
      <c r="H1233" s="1482"/>
      <c r="I1233" s="1483"/>
      <c r="J1233" s="1484" t="s">
        <v>193</v>
      </c>
      <c r="K1233" s="1484" t="s">
        <v>194</v>
      </c>
      <c r="L1233" s="1484" t="s">
        <v>195</v>
      </c>
      <c r="M1233" s="1484" t="s">
        <v>196</v>
      </c>
    </row>
    <row r="1234" spans="1:13">
      <c r="A1234" s="946" t="s">
        <v>197</v>
      </c>
      <c r="B1234" s="946" t="s">
        <v>198</v>
      </c>
      <c r="C1234" s="946" t="s">
        <v>199</v>
      </c>
      <c r="D1234" s="946" t="s">
        <v>200</v>
      </c>
      <c r="E1234" s="946" t="s">
        <v>201</v>
      </c>
      <c r="F1234" s="946" t="s">
        <v>202</v>
      </c>
      <c r="G1234" s="946" t="s">
        <v>203</v>
      </c>
      <c r="H1234" s="946" t="s">
        <v>204</v>
      </c>
      <c r="I1234" s="946" t="s">
        <v>205</v>
      </c>
      <c r="J1234" s="1475"/>
      <c r="K1234" s="1475"/>
      <c r="L1234" s="1475"/>
      <c r="M1234" s="1475"/>
    </row>
    <row r="1235" spans="1:13" ht="33">
      <c r="A1235" s="947">
        <v>39195</v>
      </c>
      <c r="B1235" s="948" t="s">
        <v>211</v>
      </c>
      <c r="C1235" s="949" t="s">
        <v>1906</v>
      </c>
      <c r="D1235" s="949" t="s">
        <v>1911</v>
      </c>
      <c r="E1235" s="1478">
        <v>1</v>
      </c>
      <c r="F1235" s="1476">
        <v>615000</v>
      </c>
      <c r="G1235" s="1478">
        <v>0</v>
      </c>
      <c r="H1235" s="1478">
        <v>0</v>
      </c>
      <c r="I1235" s="1478">
        <v>0</v>
      </c>
      <c r="J1235" s="1478">
        <v>1</v>
      </c>
      <c r="K1235" s="1474" t="s">
        <v>66</v>
      </c>
      <c r="L1235" s="1476">
        <v>615000</v>
      </c>
      <c r="M1235" s="1474" t="s">
        <v>1912</v>
      </c>
    </row>
    <row r="1236" spans="1:13">
      <c r="A1236" s="950" t="s">
        <v>243</v>
      </c>
      <c r="B1236" s="948" t="s">
        <v>1559</v>
      </c>
      <c r="C1236" s="948" t="s">
        <v>1909</v>
      </c>
      <c r="D1236" s="948" t="s">
        <v>80</v>
      </c>
      <c r="E1236" s="1477"/>
      <c r="F1236" s="1477"/>
      <c r="G1236" s="1477"/>
      <c r="H1236" s="1477"/>
      <c r="I1236" s="1477"/>
      <c r="J1236" s="1477"/>
      <c r="K1236" s="1475"/>
      <c r="L1236" s="1477"/>
      <c r="M1236" s="1475"/>
    </row>
    <row r="1237" spans="1:13">
      <c r="D1237" s="951" t="s">
        <v>1135</v>
      </c>
      <c r="E1237" s="945">
        <v>1</v>
      </c>
      <c r="G1237" s="945">
        <v>0</v>
      </c>
      <c r="H1237" s="945">
        <v>0</v>
      </c>
      <c r="I1237" s="945">
        <v>0</v>
      </c>
      <c r="J1237" s="945">
        <v>1</v>
      </c>
      <c r="L1237" s="952">
        <v>615000</v>
      </c>
    </row>
    <row r="1240" spans="1:13" ht="20.25">
      <c r="A1240" s="1479" t="s">
        <v>1133</v>
      </c>
      <c r="B1240" s="1480"/>
      <c r="C1240" s="1480"/>
      <c r="D1240" s="1480"/>
      <c r="E1240" s="1480"/>
      <c r="F1240" s="1480"/>
      <c r="G1240" s="1480"/>
      <c r="H1240" s="1480"/>
      <c r="I1240" s="1480"/>
      <c r="J1240" s="1480"/>
      <c r="K1240" s="1480"/>
      <c r="L1240" s="1480"/>
      <c r="M1240" s="1480"/>
    </row>
    <row r="1242" spans="1:13">
      <c r="A1242" s="945" t="s">
        <v>1913</v>
      </c>
    </row>
    <row r="1243" spans="1:13">
      <c r="A1243" s="946" t="s">
        <v>189</v>
      </c>
      <c r="B1243" s="946" t="s">
        <v>53</v>
      </c>
      <c r="C1243" s="946" t="s">
        <v>190</v>
      </c>
      <c r="D1243" s="946" t="s">
        <v>191</v>
      </c>
      <c r="E1243" s="1481" t="s">
        <v>192</v>
      </c>
      <c r="F1243" s="1482"/>
      <c r="G1243" s="1482"/>
      <c r="H1243" s="1482"/>
      <c r="I1243" s="1483"/>
      <c r="J1243" s="1484" t="s">
        <v>193</v>
      </c>
      <c r="K1243" s="1484" t="s">
        <v>194</v>
      </c>
      <c r="L1243" s="1484" t="s">
        <v>195</v>
      </c>
      <c r="M1243" s="1484" t="s">
        <v>196</v>
      </c>
    </row>
    <row r="1244" spans="1:13">
      <c r="A1244" s="946" t="s">
        <v>197</v>
      </c>
      <c r="B1244" s="946" t="s">
        <v>198</v>
      </c>
      <c r="C1244" s="946" t="s">
        <v>199</v>
      </c>
      <c r="D1244" s="946" t="s">
        <v>200</v>
      </c>
      <c r="E1244" s="946" t="s">
        <v>201</v>
      </c>
      <c r="F1244" s="946" t="s">
        <v>202</v>
      </c>
      <c r="G1244" s="946" t="s">
        <v>203</v>
      </c>
      <c r="H1244" s="946" t="s">
        <v>204</v>
      </c>
      <c r="I1244" s="946" t="s">
        <v>205</v>
      </c>
      <c r="J1244" s="1475"/>
      <c r="K1244" s="1475"/>
      <c r="L1244" s="1475"/>
      <c r="M1244" s="1475"/>
    </row>
    <row r="1245" spans="1:13">
      <c r="A1245" s="947">
        <v>39195</v>
      </c>
      <c r="B1245" s="948" t="s">
        <v>211</v>
      </c>
      <c r="C1245" s="949" t="s">
        <v>1906</v>
      </c>
      <c r="D1245" s="949" t="s">
        <v>1914</v>
      </c>
      <c r="E1245" s="1478">
        <v>1</v>
      </c>
      <c r="F1245" s="1476">
        <v>2000000</v>
      </c>
      <c r="G1245" s="1478">
        <v>0</v>
      </c>
      <c r="H1245" s="1478">
        <v>0</v>
      </c>
      <c r="I1245" s="1478">
        <v>0</v>
      </c>
      <c r="J1245" s="1478">
        <v>1</v>
      </c>
      <c r="K1245" s="1474" t="s">
        <v>66</v>
      </c>
      <c r="L1245" s="1476">
        <v>2000000</v>
      </c>
      <c r="M1245" s="1474" t="s">
        <v>995</v>
      </c>
    </row>
    <row r="1246" spans="1:13">
      <c r="A1246" s="950" t="s">
        <v>243</v>
      </c>
      <c r="B1246" s="948" t="s">
        <v>1559</v>
      </c>
      <c r="C1246" s="948" t="s">
        <v>1909</v>
      </c>
      <c r="D1246" s="948" t="s">
        <v>80</v>
      </c>
      <c r="E1246" s="1477"/>
      <c r="F1246" s="1477"/>
      <c r="G1246" s="1477"/>
      <c r="H1246" s="1477"/>
      <c r="I1246" s="1477"/>
      <c r="J1246" s="1477"/>
      <c r="K1246" s="1475"/>
      <c r="L1246" s="1477"/>
      <c r="M1246" s="1475"/>
    </row>
    <row r="1247" spans="1:13">
      <c r="D1247" s="951" t="s">
        <v>1135</v>
      </c>
      <c r="E1247" s="945">
        <v>1</v>
      </c>
      <c r="G1247" s="945">
        <v>0</v>
      </c>
      <c r="H1247" s="945">
        <v>0</v>
      </c>
      <c r="I1247" s="945">
        <v>0</v>
      </c>
      <c r="J1247" s="945">
        <v>1</v>
      </c>
      <c r="L1247" s="952">
        <v>2000000</v>
      </c>
    </row>
    <row r="1250" spans="1:13" ht="20.25">
      <c r="A1250" s="1479" t="s">
        <v>1133</v>
      </c>
      <c r="B1250" s="1480"/>
      <c r="C1250" s="1480"/>
      <c r="D1250" s="1480"/>
      <c r="E1250" s="1480"/>
      <c r="F1250" s="1480"/>
      <c r="G1250" s="1480"/>
      <c r="H1250" s="1480"/>
      <c r="I1250" s="1480"/>
      <c r="J1250" s="1480"/>
      <c r="K1250" s="1480"/>
      <c r="L1250" s="1480"/>
      <c r="M1250" s="1480"/>
    </row>
    <row r="1252" spans="1:13">
      <c r="A1252" s="945" t="s">
        <v>1915</v>
      </c>
    </row>
    <row r="1253" spans="1:13">
      <c r="A1253" s="946" t="s">
        <v>189</v>
      </c>
      <c r="B1253" s="946" t="s">
        <v>53</v>
      </c>
      <c r="C1253" s="946" t="s">
        <v>190</v>
      </c>
      <c r="D1253" s="946" t="s">
        <v>191</v>
      </c>
      <c r="E1253" s="1481" t="s">
        <v>192</v>
      </c>
      <c r="F1253" s="1482"/>
      <c r="G1253" s="1482"/>
      <c r="H1253" s="1482"/>
      <c r="I1253" s="1483"/>
      <c r="J1253" s="1484" t="s">
        <v>193</v>
      </c>
      <c r="K1253" s="1484" t="s">
        <v>194</v>
      </c>
      <c r="L1253" s="1484" t="s">
        <v>195</v>
      </c>
      <c r="M1253" s="1484" t="s">
        <v>196</v>
      </c>
    </row>
    <row r="1254" spans="1:13">
      <c r="A1254" s="946" t="s">
        <v>197</v>
      </c>
      <c r="B1254" s="946" t="s">
        <v>198</v>
      </c>
      <c r="C1254" s="946" t="s">
        <v>199</v>
      </c>
      <c r="D1254" s="946" t="s">
        <v>200</v>
      </c>
      <c r="E1254" s="946" t="s">
        <v>201</v>
      </c>
      <c r="F1254" s="946" t="s">
        <v>202</v>
      </c>
      <c r="G1254" s="946" t="s">
        <v>203</v>
      </c>
      <c r="H1254" s="946" t="s">
        <v>204</v>
      </c>
      <c r="I1254" s="946" t="s">
        <v>205</v>
      </c>
      <c r="J1254" s="1475"/>
      <c r="K1254" s="1475"/>
      <c r="L1254" s="1475"/>
      <c r="M1254" s="1475"/>
    </row>
    <row r="1255" spans="1:13" ht="33">
      <c r="A1255" s="947">
        <v>39195</v>
      </c>
      <c r="B1255" s="948" t="s">
        <v>211</v>
      </c>
      <c r="C1255" s="949" t="s">
        <v>1906</v>
      </c>
      <c r="D1255" s="949" t="s">
        <v>1916</v>
      </c>
      <c r="E1255" s="1478">
        <v>1</v>
      </c>
      <c r="F1255" s="1476">
        <v>149090</v>
      </c>
      <c r="G1255" s="1478">
        <v>0</v>
      </c>
      <c r="H1255" s="1478">
        <v>0</v>
      </c>
      <c r="I1255" s="1478">
        <v>0</v>
      </c>
      <c r="J1255" s="1478">
        <v>1</v>
      </c>
      <c r="K1255" s="1474" t="s">
        <v>64</v>
      </c>
      <c r="L1255" s="1476">
        <v>149090</v>
      </c>
      <c r="M1255" s="1474" t="s">
        <v>314</v>
      </c>
    </row>
    <row r="1256" spans="1:13">
      <c r="A1256" s="950" t="s">
        <v>243</v>
      </c>
      <c r="B1256" s="948" t="s">
        <v>1559</v>
      </c>
      <c r="C1256" s="948" t="s">
        <v>1909</v>
      </c>
      <c r="D1256" s="948" t="s">
        <v>80</v>
      </c>
      <c r="E1256" s="1477"/>
      <c r="F1256" s="1477"/>
      <c r="G1256" s="1477"/>
      <c r="H1256" s="1477"/>
      <c r="I1256" s="1477"/>
      <c r="J1256" s="1477"/>
      <c r="K1256" s="1475"/>
      <c r="L1256" s="1477"/>
      <c r="M1256" s="1475"/>
    </row>
    <row r="1257" spans="1:13">
      <c r="D1257" s="951" t="s">
        <v>1135</v>
      </c>
      <c r="E1257" s="945">
        <v>1</v>
      </c>
      <c r="G1257" s="945">
        <v>0</v>
      </c>
      <c r="H1257" s="945">
        <v>0</v>
      </c>
      <c r="I1257" s="945">
        <v>0</v>
      </c>
      <c r="J1257" s="945">
        <v>1</v>
      </c>
      <c r="L1257" s="952">
        <v>149090</v>
      </c>
    </row>
    <row r="1260" spans="1:13" ht="20.25">
      <c r="A1260" s="1479" t="s">
        <v>1133</v>
      </c>
      <c r="B1260" s="1480"/>
      <c r="C1260" s="1480"/>
      <c r="D1260" s="1480"/>
      <c r="E1260" s="1480"/>
      <c r="F1260" s="1480"/>
      <c r="G1260" s="1480"/>
      <c r="H1260" s="1480"/>
      <c r="I1260" s="1480"/>
      <c r="J1260" s="1480"/>
      <c r="K1260" s="1480"/>
      <c r="L1260" s="1480"/>
      <c r="M1260" s="1480"/>
    </row>
    <row r="1262" spans="1:13">
      <c r="A1262" s="945" t="s">
        <v>1917</v>
      </c>
    </row>
    <row r="1263" spans="1:13">
      <c r="A1263" s="946" t="s">
        <v>189</v>
      </c>
      <c r="B1263" s="946" t="s">
        <v>53</v>
      </c>
      <c r="C1263" s="946" t="s">
        <v>190</v>
      </c>
      <c r="D1263" s="946" t="s">
        <v>191</v>
      </c>
      <c r="E1263" s="1481" t="s">
        <v>192</v>
      </c>
      <c r="F1263" s="1482"/>
      <c r="G1263" s="1482"/>
      <c r="H1263" s="1482"/>
      <c r="I1263" s="1483"/>
      <c r="J1263" s="1484" t="s">
        <v>193</v>
      </c>
      <c r="K1263" s="1484" t="s">
        <v>194</v>
      </c>
      <c r="L1263" s="1484" t="s">
        <v>195</v>
      </c>
      <c r="M1263" s="1484" t="s">
        <v>196</v>
      </c>
    </row>
    <row r="1264" spans="1:13">
      <c r="A1264" s="946" t="s">
        <v>197</v>
      </c>
      <c r="B1264" s="946" t="s">
        <v>198</v>
      </c>
      <c r="C1264" s="946" t="s">
        <v>199</v>
      </c>
      <c r="D1264" s="946" t="s">
        <v>200</v>
      </c>
      <c r="E1264" s="946" t="s">
        <v>201</v>
      </c>
      <c r="F1264" s="946" t="s">
        <v>202</v>
      </c>
      <c r="G1264" s="946" t="s">
        <v>203</v>
      </c>
      <c r="H1264" s="946" t="s">
        <v>204</v>
      </c>
      <c r="I1264" s="946" t="s">
        <v>205</v>
      </c>
      <c r="J1264" s="1475"/>
      <c r="K1264" s="1475"/>
      <c r="L1264" s="1475"/>
      <c r="M1264" s="1475"/>
    </row>
    <row r="1265" spans="1:13" ht="33">
      <c r="A1265" s="947">
        <v>38495</v>
      </c>
      <c r="B1265" s="948" t="s">
        <v>211</v>
      </c>
      <c r="C1265" s="949" t="s">
        <v>1906</v>
      </c>
      <c r="D1265" s="949" t="s">
        <v>1918</v>
      </c>
      <c r="E1265" s="1478">
        <v>2</v>
      </c>
      <c r="F1265" s="1476">
        <v>50000</v>
      </c>
      <c r="G1265" s="1478">
        <v>0</v>
      </c>
      <c r="H1265" s="1478">
        <v>0</v>
      </c>
      <c r="I1265" s="1478">
        <v>0</v>
      </c>
      <c r="J1265" s="1478">
        <v>2</v>
      </c>
      <c r="K1265" s="1474" t="s">
        <v>66</v>
      </c>
      <c r="L1265" s="1476">
        <v>100000</v>
      </c>
      <c r="M1265" s="1474" t="s">
        <v>314</v>
      </c>
    </row>
    <row r="1266" spans="1:13">
      <c r="A1266" s="950" t="s">
        <v>243</v>
      </c>
      <c r="B1266" s="948" t="s">
        <v>1540</v>
      </c>
      <c r="C1266" s="948" t="s">
        <v>1909</v>
      </c>
      <c r="D1266" s="948" t="s">
        <v>80</v>
      </c>
      <c r="E1266" s="1477"/>
      <c r="F1266" s="1477"/>
      <c r="G1266" s="1477"/>
      <c r="H1266" s="1477"/>
      <c r="I1266" s="1477"/>
      <c r="J1266" s="1477"/>
      <c r="K1266" s="1475"/>
      <c r="L1266" s="1477"/>
      <c r="M1266" s="1475"/>
    </row>
    <row r="1267" spans="1:13">
      <c r="D1267" s="951" t="s">
        <v>1135</v>
      </c>
      <c r="E1267" s="945">
        <v>2</v>
      </c>
      <c r="G1267" s="945">
        <v>0</v>
      </c>
      <c r="H1267" s="945">
        <v>0</v>
      </c>
      <c r="I1267" s="945">
        <v>0</v>
      </c>
      <c r="J1267" s="945">
        <v>2</v>
      </c>
      <c r="L1267" s="952">
        <v>100000</v>
      </c>
    </row>
    <row r="1270" spans="1:13" ht="20.25">
      <c r="A1270" s="1479" t="s">
        <v>1133</v>
      </c>
      <c r="B1270" s="1480"/>
      <c r="C1270" s="1480"/>
      <c r="D1270" s="1480"/>
      <c r="E1270" s="1480"/>
      <c r="F1270" s="1480"/>
      <c r="G1270" s="1480"/>
      <c r="H1270" s="1480"/>
      <c r="I1270" s="1480"/>
      <c r="J1270" s="1480"/>
      <c r="K1270" s="1480"/>
      <c r="L1270" s="1480"/>
      <c r="M1270" s="1480"/>
    </row>
    <row r="1272" spans="1:13">
      <c r="A1272" s="945" t="s">
        <v>1919</v>
      </c>
    </row>
    <row r="1273" spans="1:13">
      <c r="A1273" s="946" t="s">
        <v>189</v>
      </c>
      <c r="B1273" s="946" t="s">
        <v>53</v>
      </c>
      <c r="C1273" s="946" t="s">
        <v>190</v>
      </c>
      <c r="D1273" s="946" t="s">
        <v>191</v>
      </c>
      <c r="E1273" s="1481" t="s">
        <v>192</v>
      </c>
      <c r="F1273" s="1482"/>
      <c r="G1273" s="1482"/>
      <c r="H1273" s="1482"/>
      <c r="I1273" s="1483"/>
      <c r="J1273" s="1484" t="s">
        <v>193</v>
      </c>
      <c r="K1273" s="1484" t="s">
        <v>194</v>
      </c>
      <c r="L1273" s="1484" t="s">
        <v>195</v>
      </c>
      <c r="M1273" s="1484" t="s">
        <v>196</v>
      </c>
    </row>
    <row r="1274" spans="1:13">
      <c r="A1274" s="946" t="s">
        <v>197</v>
      </c>
      <c r="B1274" s="946" t="s">
        <v>198</v>
      </c>
      <c r="C1274" s="946" t="s">
        <v>199</v>
      </c>
      <c r="D1274" s="946" t="s">
        <v>200</v>
      </c>
      <c r="E1274" s="946" t="s">
        <v>201</v>
      </c>
      <c r="F1274" s="946" t="s">
        <v>202</v>
      </c>
      <c r="G1274" s="946" t="s">
        <v>203</v>
      </c>
      <c r="H1274" s="946" t="s">
        <v>204</v>
      </c>
      <c r="I1274" s="946" t="s">
        <v>205</v>
      </c>
      <c r="J1274" s="1475"/>
      <c r="K1274" s="1475"/>
      <c r="L1274" s="1475"/>
      <c r="M1274" s="1475"/>
    </row>
    <row r="1275" spans="1:13" ht="33">
      <c r="A1275" s="947">
        <v>39195</v>
      </c>
      <c r="B1275" s="948" t="s">
        <v>211</v>
      </c>
      <c r="C1275" s="949" t="s">
        <v>1906</v>
      </c>
      <c r="D1275" s="949" t="s">
        <v>1920</v>
      </c>
      <c r="E1275" s="1478">
        <v>1</v>
      </c>
      <c r="F1275" s="1476">
        <v>200000</v>
      </c>
      <c r="G1275" s="1478">
        <v>0</v>
      </c>
      <c r="H1275" s="1478">
        <v>0</v>
      </c>
      <c r="I1275" s="1478">
        <v>0</v>
      </c>
      <c r="J1275" s="1478">
        <v>1</v>
      </c>
      <c r="K1275" s="1474" t="s">
        <v>64</v>
      </c>
      <c r="L1275" s="1476">
        <v>200000</v>
      </c>
      <c r="M1275" s="1474" t="s">
        <v>314</v>
      </c>
    </row>
    <row r="1276" spans="1:13">
      <c r="A1276" s="950" t="s">
        <v>243</v>
      </c>
      <c r="B1276" s="948" t="s">
        <v>218</v>
      </c>
      <c r="C1276" s="948" t="s">
        <v>1909</v>
      </c>
      <c r="D1276" s="948" t="s">
        <v>80</v>
      </c>
      <c r="E1276" s="1477"/>
      <c r="F1276" s="1477"/>
      <c r="G1276" s="1477"/>
      <c r="H1276" s="1477"/>
      <c r="I1276" s="1477"/>
      <c r="J1276" s="1477"/>
      <c r="K1276" s="1475"/>
      <c r="L1276" s="1477"/>
      <c r="M1276" s="1475"/>
    </row>
    <row r="1277" spans="1:13">
      <c r="D1277" s="951" t="s">
        <v>1135</v>
      </c>
      <c r="E1277" s="945">
        <v>1</v>
      </c>
      <c r="G1277" s="945">
        <v>0</v>
      </c>
      <c r="H1277" s="945">
        <v>0</v>
      </c>
      <c r="I1277" s="945">
        <v>0</v>
      </c>
      <c r="J1277" s="945">
        <v>1</v>
      </c>
      <c r="L1277" s="952">
        <v>200000</v>
      </c>
    </row>
    <row r="1280" spans="1:13" ht="20.25">
      <c r="A1280" s="1479" t="s">
        <v>1133</v>
      </c>
      <c r="B1280" s="1480"/>
      <c r="C1280" s="1480"/>
      <c r="D1280" s="1480"/>
      <c r="E1280" s="1480"/>
      <c r="F1280" s="1480"/>
      <c r="G1280" s="1480"/>
      <c r="H1280" s="1480"/>
      <c r="I1280" s="1480"/>
      <c r="J1280" s="1480"/>
      <c r="K1280" s="1480"/>
      <c r="L1280" s="1480"/>
      <c r="M1280" s="1480"/>
    </row>
    <row r="1282" spans="1:13">
      <c r="A1282" s="945" t="s">
        <v>1921</v>
      </c>
    </row>
    <row r="1283" spans="1:13">
      <c r="A1283" s="946" t="s">
        <v>189</v>
      </c>
      <c r="B1283" s="946" t="s">
        <v>53</v>
      </c>
      <c r="C1283" s="946" t="s">
        <v>190</v>
      </c>
      <c r="D1283" s="946" t="s">
        <v>191</v>
      </c>
      <c r="E1283" s="1481" t="s">
        <v>192</v>
      </c>
      <c r="F1283" s="1482"/>
      <c r="G1283" s="1482"/>
      <c r="H1283" s="1482"/>
      <c r="I1283" s="1483"/>
      <c r="J1283" s="1484" t="s">
        <v>193</v>
      </c>
      <c r="K1283" s="1484" t="s">
        <v>194</v>
      </c>
      <c r="L1283" s="1484" t="s">
        <v>195</v>
      </c>
      <c r="M1283" s="1484" t="s">
        <v>196</v>
      </c>
    </row>
    <row r="1284" spans="1:13">
      <c r="A1284" s="946" t="s">
        <v>197</v>
      </c>
      <c r="B1284" s="946" t="s">
        <v>198</v>
      </c>
      <c r="C1284" s="946" t="s">
        <v>199</v>
      </c>
      <c r="D1284" s="946" t="s">
        <v>200</v>
      </c>
      <c r="E1284" s="946" t="s">
        <v>201</v>
      </c>
      <c r="F1284" s="946" t="s">
        <v>202</v>
      </c>
      <c r="G1284" s="946" t="s">
        <v>203</v>
      </c>
      <c r="H1284" s="946" t="s">
        <v>204</v>
      </c>
      <c r="I1284" s="946" t="s">
        <v>205</v>
      </c>
      <c r="J1284" s="1475"/>
      <c r="K1284" s="1475"/>
      <c r="L1284" s="1475"/>
      <c r="M1284" s="1475"/>
    </row>
    <row r="1285" spans="1:13">
      <c r="A1285" s="947">
        <v>42200</v>
      </c>
      <c r="B1285" s="948" t="s">
        <v>211</v>
      </c>
      <c r="C1285" s="949" t="s">
        <v>1922</v>
      </c>
      <c r="D1285" s="949" t="s">
        <v>1923</v>
      </c>
      <c r="E1285" s="1478">
        <v>1</v>
      </c>
      <c r="F1285" s="1476">
        <v>385000</v>
      </c>
      <c r="G1285" s="1478">
        <v>0</v>
      </c>
      <c r="H1285" s="1478">
        <v>0</v>
      </c>
      <c r="I1285" s="1478">
        <v>0</v>
      </c>
      <c r="J1285" s="1478">
        <v>1</v>
      </c>
      <c r="K1285" s="1474" t="s">
        <v>64</v>
      </c>
      <c r="L1285" s="1476">
        <v>385000</v>
      </c>
      <c r="M1285" s="1474" t="s">
        <v>314</v>
      </c>
    </row>
    <row r="1286" spans="1:13">
      <c r="A1286" s="950" t="s">
        <v>248</v>
      </c>
      <c r="B1286" s="948" t="s">
        <v>1924</v>
      </c>
      <c r="C1286" s="948" t="s">
        <v>1544</v>
      </c>
      <c r="D1286" s="948" t="s">
        <v>80</v>
      </c>
      <c r="E1286" s="1477"/>
      <c r="F1286" s="1477"/>
      <c r="G1286" s="1477"/>
      <c r="H1286" s="1477"/>
      <c r="I1286" s="1477"/>
      <c r="J1286" s="1477"/>
      <c r="K1286" s="1475"/>
      <c r="L1286" s="1477"/>
      <c r="M1286" s="1475"/>
    </row>
    <row r="1287" spans="1:13">
      <c r="D1287" s="951" t="s">
        <v>1135</v>
      </c>
      <c r="E1287" s="945">
        <v>1</v>
      </c>
      <c r="G1287" s="945">
        <v>0</v>
      </c>
      <c r="H1287" s="945">
        <v>0</v>
      </c>
      <c r="I1287" s="945">
        <v>0</v>
      </c>
      <c r="J1287" s="945">
        <v>1</v>
      </c>
      <c r="L1287" s="952">
        <v>385000</v>
      </c>
    </row>
    <row r="1290" spans="1:13" ht="20.25">
      <c r="A1290" s="1479" t="s">
        <v>1133</v>
      </c>
      <c r="B1290" s="1480"/>
      <c r="C1290" s="1480"/>
      <c r="D1290" s="1480"/>
      <c r="E1290" s="1480"/>
      <c r="F1290" s="1480"/>
      <c r="G1290" s="1480"/>
      <c r="H1290" s="1480"/>
      <c r="I1290" s="1480"/>
      <c r="J1290" s="1480"/>
      <c r="K1290" s="1480"/>
      <c r="L1290" s="1480"/>
      <c r="M1290" s="1480"/>
    </row>
    <row r="1292" spans="1:13">
      <c r="A1292" s="945" t="s">
        <v>1925</v>
      </c>
    </row>
    <row r="1293" spans="1:13">
      <c r="A1293" s="946" t="s">
        <v>189</v>
      </c>
      <c r="B1293" s="946" t="s">
        <v>53</v>
      </c>
      <c r="C1293" s="946" t="s">
        <v>190</v>
      </c>
      <c r="D1293" s="946" t="s">
        <v>191</v>
      </c>
      <c r="E1293" s="1481" t="s">
        <v>192</v>
      </c>
      <c r="F1293" s="1482"/>
      <c r="G1293" s="1482"/>
      <c r="H1293" s="1482"/>
      <c r="I1293" s="1483"/>
      <c r="J1293" s="1484" t="s">
        <v>193</v>
      </c>
      <c r="K1293" s="1484" t="s">
        <v>194</v>
      </c>
      <c r="L1293" s="1484" t="s">
        <v>195</v>
      </c>
      <c r="M1293" s="1484" t="s">
        <v>196</v>
      </c>
    </row>
    <row r="1294" spans="1:13">
      <c r="A1294" s="946" t="s">
        <v>197</v>
      </c>
      <c r="B1294" s="946" t="s">
        <v>198</v>
      </c>
      <c r="C1294" s="946" t="s">
        <v>199</v>
      </c>
      <c r="D1294" s="946" t="s">
        <v>200</v>
      </c>
      <c r="E1294" s="946" t="s">
        <v>201</v>
      </c>
      <c r="F1294" s="946" t="s">
        <v>202</v>
      </c>
      <c r="G1294" s="946" t="s">
        <v>203</v>
      </c>
      <c r="H1294" s="946" t="s">
        <v>204</v>
      </c>
      <c r="I1294" s="946" t="s">
        <v>205</v>
      </c>
      <c r="J1294" s="1475"/>
      <c r="K1294" s="1475"/>
      <c r="L1294" s="1475"/>
      <c r="M1294" s="1475"/>
    </row>
    <row r="1295" spans="1:13" ht="33">
      <c r="A1295" s="947">
        <v>39234</v>
      </c>
      <c r="B1295" s="948" t="s">
        <v>211</v>
      </c>
      <c r="C1295" s="949" t="s">
        <v>1926</v>
      </c>
      <c r="D1295" s="949" t="s">
        <v>1927</v>
      </c>
      <c r="E1295" s="1478">
        <v>1</v>
      </c>
      <c r="F1295" s="1476">
        <v>260000</v>
      </c>
      <c r="G1295" s="1478">
        <v>0</v>
      </c>
      <c r="H1295" s="1478">
        <v>0</v>
      </c>
      <c r="I1295" s="1478">
        <v>0</v>
      </c>
      <c r="J1295" s="1478">
        <v>1</v>
      </c>
      <c r="K1295" s="1474" t="s">
        <v>66</v>
      </c>
      <c r="L1295" s="1476">
        <v>260000</v>
      </c>
      <c r="M1295" s="1474" t="s">
        <v>1928</v>
      </c>
    </row>
    <row r="1296" spans="1:13">
      <c r="A1296" s="950" t="s">
        <v>243</v>
      </c>
      <c r="B1296" s="948" t="s">
        <v>1609</v>
      </c>
      <c r="C1296" s="948" t="s">
        <v>1929</v>
      </c>
      <c r="D1296" s="948" t="s">
        <v>80</v>
      </c>
      <c r="E1296" s="1477"/>
      <c r="F1296" s="1477"/>
      <c r="G1296" s="1477"/>
      <c r="H1296" s="1477"/>
      <c r="I1296" s="1477"/>
      <c r="J1296" s="1477"/>
      <c r="K1296" s="1475"/>
      <c r="L1296" s="1477"/>
      <c r="M1296" s="1475"/>
    </row>
    <row r="1297" spans="1:13" ht="49.5">
      <c r="A1297" s="947">
        <v>43493</v>
      </c>
      <c r="B1297" s="948" t="s">
        <v>211</v>
      </c>
      <c r="C1297" s="949"/>
      <c r="D1297" s="949" t="s">
        <v>1930</v>
      </c>
      <c r="E1297" s="1478">
        <v>5</v>
      </c>
      <c r="F1297" s="1476">
        <v>50000</v>
      </c>
      <c r="G1297" s="1478">
        <v>0</v>
      </c>
      <c r="H1297" s="1478">
        <v>0</v>
      </c>
      <c r="I1297" s="1478">
        <v>0</v>
      </c>
      <c r="J1297" s="1478">
        <v>5</v>
      </c>
      <c r="K1297" s="1474" t="s">
        <v>64</v>
      </c>
      <c r="L1297" s="1476">
        <v>250000</v>
      </c>
      <c r="M1297" s="1474" t="s">
        <v>1931</v>
      </c>
    </row>
    <row r="1298" spans="1:13">
      <c r="A1298" s="950" t="s">
        <v>275</v>
      </c>
      <c r="B1298" s="948" t="s">
        <v>218</v>
      </c>
      <c r="C1298" s="948" t="s">
        <v>295</v>
      </c>
      <c r="D1298" s="948" t="s">
        <v>1004</v>
      </c>
      <c r="E1298" s="1477"/>
      <c r="F1298" s="1477"/>
      <c r="G1298" s="1477"/>
      <c r="H1298" s="1477"/>
      <c r="I1298" s="1477"/>
      <c r="J1298" s="1477"/>
      <c r="K1298" s="1475"/>
      <c r="L1298" s="1477"/>
      <c r="M1298" s="1475"/>
    </row>
    <row r="1299" spans="1:13">
      <c r="D1299" s="951" t="s">
        <v>1135</v>
      </c>
      <c r="E1299" s="945">
        <v>6</v>
      </c>
      <c r="G1299" s="945">
        <v>0</v>
      </c>
      <c r="H1299" s="945">
        <v>0</v>
      </c>
      <c r="I1299" s="945">
        <v>0</v>
      </c>
      <c r="J1299" s="945">
        <v>6</v>
      </c>
      <c r="L1299" s="952">
        <v>510000</v>
      </c>
    </row>
    <row r="1302" spans="1:13" ht="20.25">
      <c r="A1302" s="1479" t="s">
        <v>1133</v>
      </c>
      <c r="B1302" s="1480"/>
      <c r="C1302" s="1480"/>
      <c r="D1302" s="1480"/>
      <c r="E1302" s="1480"/>
      <c r="F1302" s="1480"/>
      <c r="G1302" s="1480"/>
      <c r="H1302" s="1480"/>
      <c r="I1302" s="1480"/>
      <c r="J1302" s="1480"/>
      <c r="K1302" s="1480"/>
      <c r="L1302" s="1480"/>
      <c r="M1302" s="1480"/>
    </row>
    <row r="1304" spans="1:13">
      <c r="A1304" s="945" t="s">
        <v>1932</v>
      </c>
    </row>
    <row r="1305" spans="1:13">
      <c r="A1305" s="946" t="s">
        <v>189</v>
      </c>
      <c r="B1305" s="946" t="s">
        <v>53</v>
      </c>
      <c r="C1305" s="946" t="s">
        <v>190</v>
      </c>
      <c r="D1305" s="946" t="s">
        <v>191</v>
      </c>
      <c r="E1305" s="1481" t="s">
        <v>192</v>
      </c>
      <c r="F1305" s="1482"/>
      <c r="G1305" s="1482"/>
      <c r="H1305" s="1482"/>
      <c r="I1305" s="1483"/>
      <c r="J1305" s="1484" t="s">
        <v>193</v>
      </c>
      <c r="K1305" s="1484" t="s">
        <v>194</v>
      </c>
      <c r="L1305" s="1484" t="s">
        <v>195</v>
      </c>
      <c r="M1305" s="1484" t="s">
        <v>196</v>
      </c>
    </row>
    <row r="1306" spans="1:13">
      <c r="A1306" s="946" t="s">
        <v>197</v>
      </c>
      <c r="B1306" s="946" t="s">
        <v>198</v>
      </c>
      <c r="C1306" s="946" t="s">
        <v>199</v>
      </c>
      <c r="D1306" s="946" t="s">
        <v>200</v>
      </c>
      <c r="E1306" s="946" t="s">
        <v>201</v>
      </c>
      <c r="F1306" s="946" t="s">
        <v>202</v>
      </c>
      <c r="G1306" s="946" t="s">
        <v>203</v>
      </c>
      <c r="H1306" s="946" t="s">
        <v>204</v>
      </c>
      <c r="I1306" s="946" t="s">
        <v>205</v>
      </c>
      <c r="J1306" s="1475"/>
      <c r="K1306" s="1475"/>
      <c r="L1306" s="1475"/>
      <c r="M1306" s="1475"/>
    </row>
    <row r="1307" spans="1:13" ht="33">
      <c r="A1307" s="947">
        <v>39234</v>
      </c>
      <c r="B1307" s="948" t="s">
        <v>211</v>
      </c>
      <c r="C1307" s="949" t="s">
        <v>1926</v>
      </c>
      <c r="D1307" s="949" t="s">
        <v>1933</v>
      </c>
      <c r="E1307" s="1478">
        <v>1</v>
      </c>
      <c r="F1307" s="1476">
        <v>180000</v>
      </c>
      <c r="G1307" s="1478">
        <v>0</v>
      </c>
      <c r="H1307" s="1478">
        <v>0</v>
      </c>
      <c r="I1307" s="1478">
        <v>0</v>
      </c>
      <c r="J1307" s="1478">
        <v>1</v>
      </c>
      <c r="K1307" s="1474" t="s">
        <v>66</v>
      </c>
      <c r="L1307" s="1476">
        <v>180000</v>
      </c>
      <c r="M1307" s="1474" t="s">
        <v>1928</v>
      </c>
    </row>
    <row r="1308" spans="1:13">
      <c r="A1308" s="950" t="s">
        <v>243</v>
      </c>
      <c r="B1308" s="948" t="s">
        <v>1609</v>
      </c>
      <c r="C1308" s="948" t="s">
        <v>1929</v>
      </c>
      <c r="D1308" s="948" t="s">
        <v>80</v>
      </c>
      <c r="E1308" s="1477"/>
      <c r="F1308" s="1477"/>
      <c r="G1308" s="1477"/>
      <c r="H1308" s="1477"/>
      <c r="I1308" s="1477"/>
      <c r="J1308" s="1477"/>
      <c r="K1308" s="1475"/>
      <c r="L1308" s="1477"/>
      <c r="M1308" s="1475"/>
    </row>
    <row r="1309" spans="1:13">
      <c r="D1309" s="951" t="s">
        <v>1135</v>
      </c>
      <c r="E1309" s="945">
        <v>1</v>
      </c>
      <c r="G1309" s="945">
        <v>0</v>
      </c>
      <c r="H1309" s="945">
        <v>0</v>
      </c>
      <c r="I1309" s="945">
        <v>0</v>
      </c>
      <c r="J1309" s="945">
        <v>1</v>
      </c>
      <c r="L1309" s="952">
        <v>180000</v>
      </c>
    </row>
    <row r="1312" spans="1:13" ht="20.25">
      <c r="A1312" s="1479" t="s">
        <v>1133</v>
      </c>
      <c r="B1312" s="1480"/>
      <c r="C1312" s="1480"/>
      <c r="D1312" s="1480"/>
      <c r="E1312" s="1480"/>
      <c r="F1312" s="1480"/>
      <c r="G1312" s="1480"/>
      <c r="H1312" s="1480"/>
      <c r="I1312" s="1480"/>
      <c r="J1312" s="1480"/>
      <c r="K1312" s="1480"/>
      <c r="L1312" s="1480"/>
      <c r="M1312" s="1480"/>
    </row>
    <row r="1314" spans="1:13">
      <c r="A1314" s="945" t="s">
        <v>1934</v>
      </c>
    </row>
    <row r="1315" spans="1:13">
      <c r="A1315" s="946" t="s">
        <v>189</v>
      </c>
      <c r="B1315" s="946" t="s">
        <v>53</v>
      </c>
      <c r="C1315" s="946" t="s">
        <v>190</v>
      </c>
      <c r="D1315" s="946" t="s">
        <v>191</v>
      </c>
      <c r="E1315" s="1481" t="s">
        <v>192</v>
      </c>
      <c r="F1315" s="1482"/>
      <c r="G1315" s="1482"/>
      <c r="H1315" s="1482"/>
      <c r="I1315" s="1483"/>
      <c r="J1315" s="1484" t="s">
        <v>193</v>
      </c>
      <c r="K1315" s="1484" t="s">
        <v>194</v>
      </c>
      <c r="L1315" s="1484" t="s">
        <v>195</v>
      </c>
      <c r="M1315" s="1484" t="s">
        <v>196</v>
      </c>
    </row>
    <row r="1316" spans="1:13">
      <c r="A1316" s="946" t="s">
        <v>197</v>
      </c>
      <c r="B1316" s="946" t="s">
        <v>198</v>
      </c>
      <c r="C1316" s="946" t="s">
        <v>199</v>
      </c>
      <c r="D1316" s="946" t="s">
        <v>200</v>
      </c>
      <c r="E1316" s="946" t="s">
        <v>201</v>
      </c>
      <c r="F1316" s="946" t="s">
        <v>202</v>
      </c>
      <c r="G1316" s="946" t="s">
        <v>203</v>
      </c>
      <c r="H1316" s="946" t="s">
        <v>204</v>
      </c>
      <c r="I1316" s="946" t="s">
        <v>205</v>
      </c>
      <c r="J1316" s="1475"/>
      <c r="K1316" s="1475"/>
      <c r="L1316" s="1475"/>
      <c r="M1316" s="1475"/>
    </row>
    <row r="1317" spans="1:13" ht="33">
      <c r="A1317" s="947">
        <v>39106</v>
      </c>
      <c r="B1317" s="948" t="s">
        <v>211</v>
      </c>
      <c r="C1317" s="949"/>
      <c r="D1317" s="949" t="s">
        <v>1812</v>
      </c>
      <c r="E1317" s="1478">
        <v>1</v>
      </c>
      <c r="F1317" s="1476">
        <v>55000</v>
      </c>
      <c r="G1317" s="1478">
        <v>0</v>
      </c>
      <c r="H1317" s="1478">
        <v>0</v>
      </c>
      <c r="I1317" s="1478">
        <v>0</v>
      </c>
      <c r="J1317" s="1478">
        <v>1</v>
      </c>
      <c r="K1317" s="1474" t="s">
        <v>64</v>
      </c>
      <c r="L1317" s="1476">
        <v>55000</v>
      </c>
      <c r="M1317" s="1474" t="s">
        <v>1935</v>
      </c>
    </row>
    <row r="1318" spans="1:13">
      <c r="A1318" s="950" t="s">
        <v>401</v>
      </c>
      <c r="B1318" s="948" t="s">
        <v>1695</v>
      </c>
      <c r="C1318" s="948"/>
      <c r="D1318" s="948" t="s">
        <v>83</v>
      </c>
      <c r="E1318" s="1477"/>
      <c r="F1318" s="1477"/>
      <c r="G1318" s="1477"/>
      <c r="H1318" s="1477"/>
      <c r="I1318" s="1477"/>
      <c r="J1318" s="1477"/>
      <c r="K1318" s="1475"/>
      <c r="L1318" s="1477"/>
      <c r="M1318" s="1475"/>
    </row>
    <row r="1319" spans="1:13">
      <c r="D1319" s="951" t="s">
        <v>1135</v>
      </c>
      <c r="E1319" s="945">
        <v>1</v>
      </c>
      <c r="G1319" s="945">
        <v>0</v>
      </c>
      <c r="H1319" s="945">
        <v>0</v>
      </c>
      <c r="I1319" s="945">
        <v>0</v>
      </c>
      <c r="J1319" s="945">
        <v>1</v>
      </c>
      <c r="L1319" s="952">
        <v>55000</v>
      </c>
    </row>
    <row r="1322" spans="1:13" ht="20.25">
      <c r="A1322" s="1479" t="s">
        <v>1133</v>
      </c>
      <c r="B1322" s="1480"/>
      <c r="C1322" s="1480"/>
      <c r="D1322" s="1480"/>
      <c r="E1322" s="1480"/>
      <c r="F1322" s="1480"/>
      <c r="G1322" s="1480"/>
      <c r="H1322" s="1480"/>
      <c r="I1322" s="1480"/>
      <c r="J1322" s="1480"/>
      <c r="K1322" s="1480"/>
      <c r="L1322" s="1480"/>
      <c r="M1322" s="1480"/>
    </row>
    <row r="1324" spans="1:13">
      <c r="A1324" s="945" t="s">
        <v>1936</v>
      </c>
    </row>
    <row r="1325" spans="1:13">
      <c r="A1325" s="946" t="s">
        <v>189</v>
      </c>
      <c r="B1325" s="946" t="s">
        <v>53</v>
      </c>
      <c r="C1325" s="946" t="s">
        <v>190</v>
      </c>
      <c r="D1325" s="946" t="s">
        <v>191</v>
      </c>
      <c r="E1325" s="1481" t="s">
        <v>192</v>
      </c>
      <c r="F1325" s="1482"/>
      <c r="G1325" s="1482"/>
      <c r="H1325" s="1482"/>
      <c r="I1325" s="1483"/>
      <c r="J1325" s="1484" t="s">
        <v>193</v>
      </c>
      <c r="K1325" s="1484" t="s">
        <v>194</v>
      </c>
      <c r="L1325" s="1484" t="s">
        <v>195</v>
      </c>
      <c r="M1325" s="1484" t="s">
        <v>196</v>
      </c>
    </row>
    <row r="1326" spans="1:13">
      <c r="A1326" s="946" t="s">
        <v>197</v>
      </c>
      <c r="B1326" s="946" t="s">
        <v>198</v>
      </c>
      <c r="C1326" s="946" t="s">
        <v>199</v>
      </c>
      <c r="D1326" s="946" t="s">
        <v>200</v>
      </c>
      <c r="E1326" s="946" t="s">
        <v>201</v>
      </c>
      <c r="F1326" s="946" t="s">
        <v>202</v>
      </c>
      <c r="G1326" s="946" t="s">
        <v>203</v>
      </c>
      <c r="H1326" s="946" t="s">
        <v>204</v>
      </c>
      <c r="I1326" s="946" t="s">
        <v>205</v>
      </c>
      <c r="J1326" s="1475"/>
      <c r="K1326" s="1475"/>
      <c r="L1326" s="1475"/>
      <c r="M1326" s="1475"/>
    </row>
    <row r="1327" spans="1:13">
      <c r="A1327" s="947">
        <v>39379</v>
      </c>
      <c r="B1327" s="948" t="s">
        <v>211</v>
      </c>
      <c r="C1327" s="949"/>
      <c r="D1327" s="949"/>
      <c r="E1327" s="1478">
        <v>1</v>
      </c>
      <c r="F1327" s="1476">
        <v>170000</v>
      </c>
      <c r="G1327" s="1478">
        <v>0</v>
      </c>
      <c r="H1327" s="1478">
        <v>0</v>
      </c>
      <c r="I1327" s="1478">
        <v>0</v>
      </c>
      <c r="J1327" s="1478">
        <v>1</v>
      </c>
      <c r="K1327" s="1474" t="s">
        <v>64</v>
      </c>
      <c r="L1327" s="1476">
        <v>170000</v>
      </c>
      <c r="M1327" s="1474" t="s">
        <v>1009</v>
      </c>
    </row>
    <row r="1328" spans="1:13">
      <c r="A1328" s="950" t="s">
        <v>275</v>
      </c>
      <c r="B1328" s="948" t="s">
        <v>1695</v>
      </c>
      <c r="C1328" s="948" t="s">
        <v>1655</v>
      </c>
      <c r="D1328" s="948" t="s">
        <v>1004</v>
      </c>
      <c r="E1328" s="1477"/>
      <c r="F1328" s="1477"/>
      <c r="G1328" s="1477"/>
      <c r="H1328" s="1477"/>
      <c r="I1328" s="1477"/>
      <c r="J1328" s="1477"/>
      <c r="K1328" s="1475"/>
      <c r="L1328" s="1477"/>
      <c r="M1328" s="1475"/>
    </row>
    <row r="1329" spans="1:13">
      <c r="D1329" s="951" t="s">
        <v>1135</v>
      </c>
      <c r="E1329" s="945">
        <v>1</v>
      </c>
      <c r="G1329" s="945">
        <v>0</v>
      </c>
      <c r="H1329" s="945">
        <v>0</v>
      </c>
      <c r="I1329" s="945">
        <v>0</v>
      </c>
      <c r="J1329" s="945">
        <v>1</v>
      </c>
      <c r="L1329" s="952">
        <v>170000</v>
      </c>
    </row>
    <row r="1332" spans="1:13" ht="20.25">
      <c r="A1332" s="1479" t="s">
        <v>1133</v>
      </c>
      <c r="B1332" s="1480"/>
      <c r="C1332" s="1480"/>
      <c r="D1332" s="1480"/>
      <c r="E1332" s="1480"/>
      <c r="F1332" s="1480"/>
      <c r="G1332" s="1480"/>
      <c r="H1332" s="1480"/>
      <c r="I1332" s="1480"/>
      <c r="J1332" s="1480"/>
      <c r="K1332" s="1480"/>
      <c r="L1332" s="1480"/>
      <c r="M1332" s="1480"/>
    </row>
    <row r="1334" spans="1:13">
      <c r="A1334" s="945" t="s">
        <v>1937</v>
      </c>
    </row>
    <row r="1335" spans="1:13">
      <c r="A1335" s="946" t="s">
        <v>189</v>
      </c>
      <c r="B1335" s="946" t="s">
        <v>53</v>
      </c>
      <c r="C1335" s="946" t="s">
        <v>190</v>
      </c>
      <c r="D1335" s="946" t="s">
        <v>191</v>
      </c>
      <c r="E1335" s="1481" t="s">
        <v>192</v>
      </c>
      <c r="F1335" s="1482"/>
      <c r="G1335" s="1482"/>
      <c r="H1335" s="1482"/>
      <c r="I1335" s="1483"/>
      <c r="J1335" s="1484" t="s">
        <v>193</v>
      </c>
      <c r="K1335" s="1484" t="s">
        <v>194</v>
      </c>
      <c r="L1335" s="1484" t="s">
        <v>195</v>
      </c>
      <c r="M1335" s="1484" t="s">
        <v>196</v>
      </c>
    </row>
    <row r="1336" spans="1:13">
      <c r="A1336" s="946" t="s">
        <v>197</v>
      </c>
      <c r="B1336" s="946" t="s">
        <v>198</v>
      </c>
      <c r="C1336" s="946" t="s">
        <v>199</v>
      </c>
      <c r="D1336" s="946" t="s">
        <v>200</v>
      </c>
      <c r="E1336" s="946" t="s">
        <v>201</v>
      </c>
      <c r="F1336" s="946" t="s">
        <v>202</v>
      </c>
      <c r="G1336" s="946" t="s">
        <v>203</v>
      </c>
      <c r="H1336" s="946" t="s">
        <v>204</v>
      </c>
      <c r="I1336" s="946" t="s">
        <v>205</v>
      </c>
      <c r="J1336" s="1475"/>
      <c r="K1336" s="1475"/>
      <c r="L1336" s="1475"/>
      <c r="M1336" s="1475"/>
    </row>
    <row r="1337" spans="1:13" ht="33">
      <c r="A1337" s="947">
        <v>39499</v>
      </c>
      <c r="B1337" s="948" t="s">
        <v>211</v>
      </c>
      <c r="C1337" s="949"/>
      <c r="D1337" s="949" t="s">
        <v>1938</v>
      </c>
      <c r="E1337" s="1478">
        <v>1</v>
      </c>
      <c r="F1337" s="1476">
        <v>291590</v>
      </c>
      <c r="G1337" s="1478">
        <v>0</v>
      </c>
      <c r="H1337" s="1478">
        <v>0</v>
      </c>
      <c r="I1337" s="1478">
        <v>0</v>
      </c>
      <c r="J1337" s="1478">
        <v>1</v>
      </c>
      <c r="K1337" s="1474" t="s">
        <v>66</v>
      </c>
      <c r="L1337" s="1476">
        <v>291590</v>
      </c>
      <c r="M1337" s="1474" t="s">
        <v>1939</v>
      </c>
    </row>
    <row r="1338" spans="1:13">
      <c r="A1338" s="950" t="s">
        <v>243</v>
      </c>
      <c r="B1338" s="948" t="s">
        <v>1609</v>
      </c>
      <c r="C1338" s="948" t="s">
        <v>1010</v>
      </c>
      <c r="D1338" s="948" t="s">
        <v>80</v>
      </c>
      <c r="E1338" s="1477"/>
      <c r="F1338" s="1477"/>
      <c r="G1338" s="1477"/>
      <c r="H1338" s="1477"/>
      <c r="I1338" s="1477"/>
      <c r="J1338" s="1477"/>
      <c r="K1338" s="1475"/>
      <c r="L1338" s="1477"/>
      <c r="M1338" s="1475"/>
    </row>
    <row r="1339" spans="1:13">
      <c r="D1339" s="951" t="s">
        <v>1135</v>
      </c>
      <c r="E1339" s="945">
        <v>1</v>
      </c>
      <c r="G1339" s="945">
        <v>0</v>
      </c>
      <c r="H1339" s="945">
        <v>0</v>
      </c>
      <c r="I1339" s="945">
        <v>0</v>
      </c>
      <c r="J1339" s="945">
        <v>1</v>
      </c>
      <c r="L1339" s="952">
        <v>291590</v>
      </c>
    </row>
    <row r="1342" spans="1:13" ht="20.25">
      <c r="A1342" s="1479" t="s">
        <v>1133</v>
      </c>
      <c r="B1342" s="1480"/>
      <c r="C1342" s="1480"/>
      <c r="D1342" s="1480"/>
      <c r="E1342" s="1480"/>
      <c r="F1342" s="1480"/>
      <c r="G1342" s="1480"/>
      <c r="H1342" s="1480"/>
      <c r="I1342" s="1480"/>
      <c r="J1342" s="1480"/>
      <c r="K1342" s="1480"/>
      <c r="L1342" s="1480"/>
      <c r="M1342" s="1480"/>
    </row>
    <row r="1344" spans="1:13">
      <c r="A1344" s="945" t="s">
        <v>1940</v>
      </c>
    </row>
    <row r="1345" spans="1:13">
      <c r="A1345" s="946" t="s">
        <v>189</v>
      </c>
      <c r="B1345" s="946" t="s">
        <v>53</v>
      </c>
      <c r="C1345" s="946" t="s">
        <v>190</v>
      </c>
      <c r="D1345" s="946" t="s">
        <v>191</v>
      </c>
      <c r="E1345" s="1481" t="s">
        <v>192</v>
      </c>
      <c r="F1345" s="1482"/>
      <c r="G1345" s="1482"/>
      <c r="H1345" s="1482"/>
      <c r="I1345" s="1483"/>
      <c r="J1345" s="1484" t="s">
        <v>193</v>
      </c>
      <c r="K1345" s="1484" t="s">
        <v>194</v>
      </c>
      <c r="L1345" s="1484" t="s">
        <v>195</v>
      </c>
      <c r="M1345" s="1484" t="s">
        <v>196</v>
      </c>
    </row>
    <row r="1346" spans="1:13">
      <c r="A1346" s="946" t="s">
        <v>197</v>
      </c>
      <c r="B1346" s="946" t="s">
        <v>198</v>
      </c>
      <c r="C1346" s="946" t="s">
        <v>199</v>
      </c>
      <c r="D1346" s="946" t="s">
        <v>200</v>
      </c>
      <c r="E1346" s="946" t="s">
        <v>201</v>
      </c>
      <c r="F1346" s="946" t="s">
        <v>202</v>
      </c>
      <c r="G1346" s="946" t="s">
        <v>203</v>
      </c>
      <c r="H1346" s="946" t="s">
        <v>204</v>
      </c>
      <c r="I1346" s="946" t="s">
        <v>205</v>
      </c>
      <c r="J1346" s="1475"/>
      <c r="K1346" s="1475"/>
      <c r="L1346" s="1475"/>
      <c r="M1346" s="1475"/>
    </row>
    <row r="1347" spans="1:13" ht="33">
      <c r="A1347" s="947">
        <v>40451</v>
      </c>
      <c r="B1347" s="948" t="s">
        <v>211</v>
      </c>
      <c r="C1347" s="949" t="s">
        <v>1941</v>
      </c>
      <c r="D1347" s="949" t="s">
        <v>1942</v>
      </c>
      <c r="E1347" s="1478">
        <v>1</v>
      </c>
      <c r="F1347" s="1476">
        <v>7250000</v>
      </c>
      <c r="G1347" s="1478">
        <v>0</v>
      </c>
      <c r="H1347" s="1478">
        <v>0</v>
      </c>
      <c r="I1347" s="1478">
        <v>0</v>
      </c>
      <c r="J1347" s="1478">
        <v>1</v>
      </c>
      <c r="K1347" s="1474" t="s">
        <v>64</v>
      </c>
      <c r="L1347" s="1476">
        <v>7250000</v>
      </c>
      <c r="M1347" s="1474" t="s">
        <v>208</v>
      </c>
    </row>
    <row r="1348" spans="1:13">
      <c r="A1348" s="950" t="s">
        <v>256</v>
      </c>
      <c r="B1348" s="948" t="s">
        <v>218</v>
      </c>
      <c r="C1348" s="948" t="s">
        <v>1943</v>
      </c>
      <c r="D1348" s="948" t="s">
        <v>81</v>
      </c>
      <c r="E1348" s="1477"/>
      <c r="F1348" s="1477"/>
      <c r="G1348" s="1477"/>
      <c r="H1348" s="1477"/>
      <c r="I1348" s="1477"/>
      <c r="J1348" s="1477"/>
      <c r="K1348" s="1475"/>
      <c r="L1348" s="1477"/>
      <c r="M1348" s="1475"/>
    </row>
    <row r="1349" spans="1:13">
      <c r="D1349" s="951" t="s">
        <v>1135</v>
      </c>
      <c r="E1349" s="945">
        <v>1</v>
      </c>
      <c r="G1349" s="945">
        <v>0</v>
      </c>
      <c r="H1349" s="945">
        <v>0</v>
      </c>
      <c r="I1349" s="945">
        <v>0</v>
      </c>
      <c r="J1349" s="945">
        <v>1</v>
      </c>
      <c r="L1349" s="952">
        <v>7250000</v>
      </c>
    </row>
    <row r="1352" spans="1:13" ht="20.25">
      <c r="A1352" s="1479" t="s">
        <v>1133</v>
      </c>
      <c r="B1352" s="1480"/>
      <c r="C1352" s="1480"/>
      <c r="D1352" s="1480"/>
      <c r="E1352" s="1480"/>
      <c r="F1352" s="1480"/>
      <c r="G1352" s="1480"/>
      <c r="H1352" s="1480"/>
      <c r="I1352" s="1480"/>
      <c r="J1352" s="1480"/>
      <c r="K1352" s="1480"/>
      <c r="L1352" s="1480"/>
      <c r="M1352" s="1480"/>
    </row>
    <row r="1354" spans="1:13">
      <c r="A1354" s="945" t="s">
        <v>1944</v>
      </c>
    </row>
    <row r="1355" spans="1:13">
      <c r="A1355" s="946" t="s">
        <v>189</v>
      </c>
      <c r="B1355" s="946" t="s">
        <v>53</v>
      </c>
      <c r="C1355" s="946" t="s">
        <v>190</v>
      </c>
      <c r="D1355" s="946" t="s">
        <v>191</v>
      </c>
      <c r="E1355" s="1481" t="s">
        <v>192</v>
      </c>
      <c r="F1355" s="1482"/>
      <c r="G1355" s="1482"/>
      <c r="H1355" s="1482"/>
      <c r="I1355" s="1483"/>
      <c r="J1355" s="1484" t="s">
        <v>193</v>
      </c>
      <c r="K1355" s="1484" t="s">
        <v>194</v>
      </c>
      <c r="L1355" s="1484" t="s">
        <v>195</v>
      </c>
      <c r="M1355" s="1484" t="s">
        <v>196</v>
      </c>
    </row>
    <row r="1356" spans="1:13">
      <c r="A1356" s="946" t="s">
        <v>197</v>
      </c>
      <c r="B1356" s="946" t="s">
        <v>198</v>
      </c>
      <c r="C1356" s="946" t="s">
        <v>199</v>
      </c>
      <c r="D1356" s="946" t="s">
        <v>200</v>
      </c>
      <c r="E1356" s="946" t="s">
        <v>201</v>
      </c>
      <c r="F1356" s="946" t="s">
        <v>202</v>
      </c>
      <c r="G1356" s="946" t="s">
        <v>203</v>
      </c>
      <c r="H1356" s="946" t="s">
        <v>204</v>
      </c>
      <c r="I1356" s="946" t="s">
        <v>205</v>
      </c>
      <c r="J1356" s="1475"/>
      <c r="K1356" s="1475"/>
      <c r="L1356" s="1475"/>
      <c r="M1356" s="1475"/>
    </row>
    <row r="1357" spans="1:13" ht="33">
      <c r="A1357" s="947">
        <v>39667</v>
      </c>
      <c r="B1357" s="948" t="s">
        <v>211</v>
      </c>
      <c r="C1357" s="949" t="s">
        <v>1945</v>
      </c>
      <c r="D1357" s="949" t="s">
        <v>1946</v>
      </c>
      <c r="E1357" s="1478">
        <v>1</v>
      </c>
      <c r="F1357" s="1476">
        <v>854670</v>
      </c>
      <c r="G1357" s="1478">
        <v>0</v>
      </c>
      <c r="H1357" s="1478">
        <v>0</v>
      </c>
      <c r="I1357" s="1478">
        <v>0</v>
      </c>
      <c r="J1357" s="1478">
        <v>1</v>
      </c>
      <c r="K1357" s="1474" t="s">
        <v>66</v>
      </c>
      <c r="L1357" s="1476">
        <v>854670</v>
      </c>
      <c r="M1357" s="1474" t="s">
        <v>307</v>
      </c>
    </row>
    <row r="1358" spans="1:13">
      <c r="A1358" s="950" t="s">
        <v>243</v>
      </c>
      <c r="B1358" s="948" t="s">
        <v>218</v>
      </c>
      <c r="C1358" s="948" t="s">
        <v>1947</v>
      </c>
      <c r="D1358" s="948" t="s">
        <v>80</v>
      </c>
      <c r="E1358" s="1477"/>
      <c r="F1358" s="1477"/>
      <c r="G1358" s="1477"/>
      <c r="H1358" s="1477"/>
      <c r="I1358" s="1477"/>
      <c r="J1358" s="1477"/>
      <c r="K1358" s="1475"/>
      <c r="L1358" s="1477"/>
      <c r="M1358" s="1475"/>
    </row>
    <row r="1359" spans="1:13">
      <c r="D1359" s="951" t="s">
        <v>1135</v>
      </c>
      <c r="E1359" s="945">
        <v>1</v>
      </c>
      <c r="G1359" s="945">
        <v>0</v>
      </c>
      <c r="H1359" s="945">
        <v>0</v>
      </c>
      <c r="I1359" s="945">
        <v>0</v>
      </c>
      <c r="J1359" s="945">
        <v>1</v>
      </c>
      <c r="L1359" s="952">
        <v>854670</v>
      </c>
    </row>
    <row r="1362" spans="1:13" ht="20.25">
      <c r="A1362" s="1479" t="s">
        <v>1133</v>
      </c>
      <c r="B1362" s="1480"/>
      <c r="C1362" s="1480"/>
      <c r="D1362" s="1480"/>
      <c r="E1362" s="1480"/>
      <c r="F1362" s="1480"/>
      <c r="G1362" s="1480"/>
      <c r="H1362" s="1480"/>
      <c r="I1362" s="1480"/>
      <c r="J1362" s="1480"/>
      <c r="K1362" s="1480"/>
      <c r="L1362" s="1480"/>
      <c r="M1362" s="1480"/>
    </row>
    <row r="1364" spans="1:13">
      <c r="A1364" s="945" t="s">
        <v>1948</v>
      </c>
    </row>
    <row r="1365" spans="1:13">
      <c r="A1365" s="946" t="s">
        <v>189</v>
      </c>
      <c r="B1365" s="946" t="s">
        <v>53</v>
      </c>
      <c r="C1365" s="946" t="s">
        <v>190</v>
      </c>
      <c r="D1365" s="946" t="s">
        <v>191</v>
      </c>
      <c r="E1365" s="1481" t="s">
        <v>192</v>
      </c>
      <c r="F1365" s="1482"/>
      <c r="G1365" s="1482"/>
      <c r="H1365" s="1482"/>
      <c r="I1365" s="1483"/>
      <c r="J1365" s="1484" t="s">
        <v>193</v>
      </c>
      <c r="K1365" s="1484" t="s">
        <v>194</v>
      </c>
      <c r="L1365" s="1484" t="s">
        <v>195</v>
      </c>
      <c r="M1365" s="1484" t="s">
        <v>196</v>
      </c>
    </row>
    <row r="1366" spans="1:13">
      <c r="A1366" s="946" t="s">
        <v>197</v>
      </c>
      <c r="B1366" s="946" t="s">
        <v>198</v>
      </c>
      <c r="C1366" s="946" t="s">
        <v>199</v>
      </c>
      <c r="D1366" s="946" t="s">
        <v>200</v>
      </c>
      <c r="E1366" s="946" t="s">
        <v>201</v>
      </c>
      <c r="F1366" s="946" t="s">
        <v>202</v>
      </c>
      <c r="G1366" s="946" t="s">
        <v>203</v>
      </c>
      <c r="H1366" s="946" t="s">
        <v>204</v>
      </c>
      <c r="I1366" s="946" t="s">
        <v>205</v>
      </c>
      <c r="J1366" s="1475"/>
      <c r="K1366" s="1475"/>
      <c r="L1366" s="1475"/>
      <c r="M1366" s="1475"/>
    </row>
    <row r="1367" spans="1:13">
      <c r="A1367" s="947">
        <v>41579</v>
      </c>
      <c r="B1367" s="948" t="s">
        <v>211</v>
      </c>
      <c r="C1367" s="949"/>
      <c r="D1367" s="949" t="s">
        <v>1949</v>
      </c>
      <c r="E1367" s="1478">
        <v>1</v>
      </c>
      <c r="F1367" s="1476">
        <v>450000</v>
      </c>
      <c r="G1367" s="1478">
        <v>0</v>
      </c>
      <c r="H1367" s="1478">
        <v>0</v>
      </c>
      <c r="I1367" s="1478">
        <v>0</v>
      </c>
      <c r="J1367" s="1478">
        <v>1</v>
      </c>
      <c r="K1367" s="1474" t="s">
        <v>64</v>
      </c>
      <c r="L1367" s="1476">
        <v>450000</v>
      </c>
      <c r="M1367" s="1474" t="s">
        <v>1511</v>
      </c>
    </row>
    <row r="1368" spans="1:13">
      <c r="A1368" s="950" t="s">
        <v>282</v>
      </c>
      <c r="B1368" s="948" t="s">
        <v>210</v>
      </c>
      <c r="C1368" s="948" t="s">
        <v>1950</v>
      </c>
      <c r="D1368" s="948" t="s">
        <v>81</v>
      </c>
      <c r="E1368" s="1477"/>
      <c r="F1368" s="1477"/>
      <c r="G1368" s="1477"/>
      <c r="H1368" s="1477"/>
      <c r="I1368" s="1477"/>
      <c r="J1368" s="1477"/>
      <c r="K1368" s="1475"/>
      <c r="L1368" s="1477"/>
      <c r="M1368" s="1475"/>
    </row>
    <row r="1369" spans="1:13">
      <c r="D1369" s="951" t="s">
        <v>1135</v>
      </c>
      <c r="E1369" s="945">
        <v>1</v>
      </c>
      <c r="G1369" s="945">
        <v>0</v>
      </c>
      <c r="H1369" s="945">
        <v>0</v>
      </c>
      <c r="I1369" s="945">
        <v>0</v>
      </c>
      <c r="J1369" s="945">
        <v>1</v>
      </c>
      <c r="L1369" s="952">
        <v>450000</v>
      </c>
    </row>
    <row r="1372" spans="1:13" ht="20.25">
      <c r="A1372" s="1479" t="s">
        <v>1133</v>
      </c>
      <c r="B1372" s="1480"/>
      <c r="C1372" s="1480"/>
      <c r="D1372" s="1480"/>
      <c r="E1372" s="1480"/>
      <c r="F1372" s="1480"/>
      <c r="G1372" s="1480"/>
      <c r="H1372" s="1480"/>
      <c r="I1372" s="1480"/>
      <c r="J1372" s="1480"/>
      <c r="K1372" s="1480"/>
      <c r="L1372" s="1480"/>
      <c r="M1372" s="1480"/>
    </row>
    <row r="1374" spans="1:13">
      <c r="A1374" s="945" t="s">
        <v>1951</v>
      </c>
    </row>
    <row r="1375" spans="1:13">
      <c r="A1375" s="946" t="s">
        <v>189</v>
      </c>
      <c r="B1375" s="946" t="s">
        <v>53</v>
      </c>
      <c r="C1375" s="946" t="s">
        <v>190</v>
      </c>
      <c r="D1375" s="946" t="s">
        <v>191</v>
      </c>
      <c r="E1375" s="1481" t="s">
        <v>192</v>
      </c>
      <c r="F1375" s="1482"/>
      <c r="G1375" s="1482"/>
      <c r="H1375" s="1482"/>
      <c r="I1375" s="1483"/>
      <c r="J1375" s="1484" t="s">
        <v>193</v>
      </c>
      <c r="K1375" s="1484" t="s">
        <v>194</v>
      </c>
      <c r="L1375" s="1484" t="s">
        <v>195</v>
      </c>
      <c r="M1375" s="1484" t="s">
        <v>196</v>
      </c>
    </row>
    <row r="1376" spans="1:13">
      <c r="A1376" s="946" t="s">
        <v>197</v>
      </c>
      <c r="B1376" s="946" t="s">
        <v>198</v>
      </c>
      <c r="C1376" s="946" t="s">
        <v>199</v>
      </c>
      <c r="D1376" s="946" t="s">
        <v>200</v>
      </c>
      <c r="E1376" s="946" t="s">
        <v>201</v>
      </c>
      <c r="F1376" s="946" t="s">
        <v>202</v>
      </c>
      <c r="G1376" s="946" t="s">
        <v>203</v>
      </c>
      <c r="H1376" s="946" t="s">
        <v>204</v>
      </c>
      <c r="I1376" s="946" t="s">
        <v>205</v>
      </c>
      <c r="J1376" s="1475"/>
      <c r="K1376" s="1475"/>
      <c r="L1376" s="1475"/>
      <c r="M1376" s="1475"/>
    </row>
    <row r="1377" spans="1:13">
      <c r="A1377" s="947">
        <v>39755</v>
      </c>
      <c r="B1377" s="948" t="s">
        <v>211</v>
      </c>
      <c r="C1377" s="949" t="s">
        <v>64</v>
      </c>
      <c r="D1377" s="949"/>
      <c r="E1377" s="1478">
        <v>1</v>
      </c>
      <c r="F1377" s="1476">
        <v>165000</v>
      </c>
      <c r="G1377" s="1478">
        <v>0</v>
      </c>
      <c r="H1377" s="1478">
        <v>0</v>
      </c>
      <c r="I1377" s="1478">
        <v>0</v>
      </c>
      <c r="J1377" s="1478">
        <v>1</v>
      </c>
      <c r="K1377" s="1474" t="s">
        <v>64</v>
      </c>
      <c r="L1377" s="1476">
        <v>165000</v>
      </c>
      <c r="M1377" s="1474" t="s">
        <v>1935</v>
      </c>
    </row>
    <row r="1378" spans="1:13">
      <c r="A1378" s="950" t="s">
        <v>243</v>
      </c>
      <c r="B1378" s="948" t="s">
        <v>1609</v>
      </c>
      <c r="C1378" s="948" t="s">
        <v>1929</v>
      </c>
      <c r="D1378" s="948" t="s">
        <v>80</v>
      </c>
      <c r="E1378" s="1477"/>
      <c r="F1378" s="1477"/>
      <c r="G1378" s="1477"/>
      <c r="H1378" s="1477"/>
      <c r="I1378" s="1477"/>
      <c r="J1378" s="1477"/>
      <c r="K1378" s="1475"/>
      <c r="L1378" s="1477"/>
      <c r="M1378" s="1475"/>
    </row>
    <row r="1379" spans="1:13">
      <c r="D1379" s="951" t="s">
        <v>1135</v>
      </c>
      <c r="E1379" s="945">
        <v>1</v>
      </c>
      <c r="G1379" s="945">
        <v>0</v>
      </c>
      <c r="H1379" s="945">
        <v>0</v>
      </c>
      <c r="I1379" s="945">
        <v>0</v>
      </c>
      <c r="J1379" s="945">
        <v>1</v>
      </c>
      <c r="L1379" s="952">
        <v>165000</v>
      </c>
    </row>
    <row r="1382" spans="1:13" ht="20.25">
      <c r="A1382" s="1479" t="s">
        <v>1133</v>
      </c>
      <c r="B1382" s="1480"/>
      <c r="C1382" s="1480"/>
      <c r="D1382" s="1480"/>
      <c r="E1382" s="1480"/>
      <c r="F1382" s="1480"/>
      <c r="G1382" s="1480"/>
      <c r="H1382" s="1480"/>
      <c r="I1382" s="1480"/>
      <c r="J1382" s="1480"/>
      <c r="K1382" s="1480"/>
      <c r="L1382" s="1480"/>
      <c r="M1382" s="1480"/>
    </row>
    <row r="1384" spans="1:13">
      <c r="A1384" s="945" t="s">
        <v>1952</v>
      </c>
    </row>
    <row r="1385" spans="1:13">
      <c r="A1385" s="946" t="s">
        <v>189</v>
      </c>
      <c r="B1385" s="946" t="s">
        <v>53</v>
      </c>
      <c r="C1385" s="946" t="s">
        <v>190</v>
      </c>
      <c r="D1385" s="946" t="s">
        <v>191</v>
      </c>
      <c r="E1385" s="1481" t="s">
        <v>192</v>
      </c>
      <c r="F1385" s="1482"/>
      <c r="G1385" s="1482"/>
      <c r="H1385" s="1482"/>
      <c r="I1385" s="1483"/>
      <c r="J1385" s="1484" t="s">
        <v>193</v>
      </c>
      <c r="K1385" s="1484" t="s">
        <v>194</v>
      </c>
      <c r="L1385" s="1484" t="s">
        <v>195</v>
      </c>
      <c r="M1385" s="1484" t="s">
        <v>196</v>
      </c>
    </row>
    <row r="1386" spans="1:13">
      <c r="A1386" s="946" t="s">
        <v>197</v>
      </c>
      <c r="B1386" s="946" t="s">
        <v>198</v>
      </c>
      <c r="C1386" s="946" t="s">
        <v>199</v>
      </c>
      <c r="D1386" s="946" t="s">
        <v>200</v>
      </c>
      <c r="E1386" s="946" t="s">
        <v>201</v>
      </c>
      <c r="F1386" s="946" t="s">
        <v>202</v>
      </c>
      <c r="G1386" s="946" t="s">
        <v>203</v>
      </c>
      <c r="H1386" s="946" t="s">
        <v>204</v>
      </c>
      <c r="I1386" s="946" t="s">
        <v>205</v>
      </c>
      <c r="J1386" s="1475"/>
      <c r="K1386" s="1475"/>
      <c r="L1386" s="1475"/>
      <c r="M1386" s="1475"/>
    </row>
    <row r="1387" spans="1:13">
      <c r="A1387" s="947">
        <v>39759</v>
      </c>
      <c r="B1387" s="948" t="s">
        <v>211</v>
      </c>
      <c r="C1387" s="949" t="s">
        <v>1953</v>
      </c>
      <c r="D1387" s="949"/>
      <c r="E1387" s="1478">
        <v>1</v>
      </c>
      <c r="F1387" s="1476">
        <v>400000</v>
      </c>
      <c r="G1387" s="1478">
        <v>0</v>
      </c>
      <c r="H1387" s="1478">
        <v>0</v>
      </c>
      <c r="I1387" s="1478">
        <v>0</v>
      </c>
      <c r="J1387" s="1478">
        <v>1</v>
      </c>
      <c r="K1387" s="1474" t="s">
        <v>64</v>
      </c>
      <c r="L1387" s="1476">
        <v>400000</v>
      </c>
      <c r="M1387" s="1474" t="s">
        <v>1954</v>
      </c>
    </row>
    <row r="1388" spans="1:13">
      <c r="A1388" s="950" t="s">
        <v>256</v>
      </c>
      <c r="B1388" s="948" t="s">
        <v>210</v>
      </c>
      <c r="C1388" s="948" t="s">
        <v>1955</v>
      </c>
      <c r="D1388" s="948" t="s">
        <v>81</v>
      </c>
      <c r="E1388" s="1477"/>
      <c r="F1388" s="1477"/>
      <c r="G1388" s="1477"/>
      <c r="H1388" s="1477"/>
      <c r="I1388" s="1477"/>
      <c r="J1388" s="1477"/>
      <c r="K1388" s="1475"/>
      <c r="L1388" s="1477"/>
      <c r="M1388" s="1475"/>
    </row>
    <row r="1389" spans="1:13">
      <c r="A1389" s="947">
        <v>42956</v>
      </c>
      <c r="B1389" s="948" t="s">
        <v>211</v>
      </c>
      <c r="C1389" s="949"/>
      <c r="D1389" s="949"/>
      <c r="E1389" s="1478">
        <v>3</v>
      </c>
      <c r="F1389" s="1476">
        <v>985000</v>
      </c>
      <c r="G1389" s="1478">
        <v>0</v>
      </c>
      <c r="H1389" s="1478">
        <v>0</v>
      </c>
      <c r="I1389" s="1478">
        <v>0</v>
      </c>
      <c r="J1389" s="1478">
        <v>3</v>
      </c>
      <c r="K1389" s="1474" t="s">
        <v>66</v>
      </c>
      <c r="L1389" s="1476">
        <v>2955000</v>
      </c>
      <c r="M1389" s="1474" t="s">
        <v>1956</v>
      </c>
    </row>
    <row r="1390" spans="1:13">
      <c r="A1390" s="950" t="s">
        <v>257</v>
      </c>
      <c r="B1390" s="948" t="s">
        <v>218</v>
      </c>
      <c r="C1390" s="948" t="s">
        <v>1957</v>
      </c>
      <c r="D1390" s="948" t="s">
        <v>81</v>
      </c>
      <c r="E1390" s="1477"/>
      <c r="F1390" s="1477"/>
      <c r="G1390" s="1477"/>
      <c r="H1390" s="1477"/>
      <c r="I1390" s="1477"/>
      <c r="J1390" s="1477"/>
      <c r="K1390" s="1475"/>
      <c r="L1390" s="1477"/>
      <c r="M1390" s="1475"/>
    </row>
    <row r="1391" spans="1:13" ht="33">
      <c r="A1391" s="947">
        <v>42956</v>
      </c>
      <c r="B1391" s="948" t="s">
        <v>211</v>
      </c>
      <c r="C1391" s="949"/>
      <c r="D1391" s="949" t="s">
        <v>1958</v>
      </c>
      <c r="E1391" s="1478">
        <v>2</v>
      </c>
      <c r="F1391" s="1476">
        <v>385000</v>
      </c>
      <c r="G1391" s="1478">
        <v>0</v>
      </c>
      <c r="H1391" s="1478">
        <v>0</v>
      </c>
      <c r="I1391" s="1478">
        <v>0</v>
      </c>
      <c r="J1391" s="1478">
        <v>2</v>
      </c>
      <c r="K1391" s="1474" t="s">
        <v>66</v>
      </c>
      <c r="L1391" s="1476">
        <v>770000</v>
      </c>
      <c r="M1391" s="1474" t="s">
        <v>1959</v>
      </c>
    </row>
    <row r="1392" spans="1:13">
      <c r="A1392" s="950" t="s">
        <v>287</v>
      </c>
      <c r="B1392" s="948" t="s">
        <v>218</v>
      </c>
      <c r="C1392" s="948" t="s">
        <v>1960</v>
      </c>
      <c r="D1392" s="948" t="s">
        <v>81</v>
      </c>
      <c r="E1392" s="1477"/>
      <c r="F1392" s="1477"/>
      <c r="G1392" s="1477"/>
      <c r="H1392" s="1477"/>
      <c r="I1392" s="1477"/>
      <c r="J1392" s="1477"/>
      <c r="K1392" s="1475"/>
      <c r="L1392" s="1477"/>
      <c r="M1392" s="1475"/>
    </row>
    <row r="1393" spans="1:13">
      <c r="D1393" s="951" t="s">
        <v>1135</v>
      </c>
      <c r="E1393" s="945">
        <v>6</v>
      </c>
      <c r="G1393" s="945">
        <v>0</v>
      </c>
      <c r="H1393" s="945">
        <v>0</v>
      </c>
      <c r="I1393" s="945">
        <v>0</v>
      </c>
      <c r="J1393" s="945">
        <v>6</v>
      </c>
      <c r="L1393" s="952">
        <v>4125000</v>
      </c>
    </row>
    <row r="1396" spans="1:13" ht="20.25">
      <c r="A1396" s="1479" t="s">
        <v>1133</v>
      </c>
      <c r="B1396" s="1480"/>
      <c r="C1396" s="1480"/>
      <c r="D1396" s="1480"/>
      <c r="E1396" s="1480"/>
      <c r="F1396" s="1480"/>
      <c r="G1396" s="1480"/>
      <c r="H1396" s="1480"/>
      <c r="I1396" s="1480"/>
      <c r="J1396" s="1480"/>
      <c r="K1396" s="1480"/>
      <c r="L1396" s="1480"/>
      <c r="M1396" s="1480"/>
    </row>
    <row r="1398" spans="1:13">
      <c r="A1398" s="945" t="s">
        <v>1961</v>
      </c>
    </row>
    <row r="1399" spans="1:13">
      <c r="A1399" s="946" t="s">
        <v>189</v>
      </c>
      <c r="B1399" s="946" t="s">
        <v>53</v>
      </c>
      <c r="C1399" s="946" t="s">
        <v>190</v>
      </c>
      <c r="D1399" s="946" t="s">
        <v>191</v>
      </c>
      <c r="E1399" s="1481" t="s">
        <v>192</v>
      </c>
      <c r="F1399" s="1482"/>
      <c r="G1399" s="1482"/>
      <c r="H1399" s="1482"/>
      <c r="I1399" s="1483"/>
      <c r="J1399" s="1484" t="s">
        <v>193</v>
      </c>
      <c r="K1399" s="1484" t="s">
        <v>194</v>
      </c>
      <c r="L1399" s="1484" t="s">
        <v>195</v>
      </c>
      <c r="M1399" s="1484" t="s">
        <v>196</v>
      </c>
    </row>
    <row r="1400" spans="1:13">
      <c r="A1400" s="946" t="s">
        <v>197</v>
      </c>
      <c r="B1400" s="946" t="s">
        <v>198</v>
      </c>
      <c r="C1400" s="946" t="s">
        <v>199</v>
      </c>
      <c r="D1400" s="946" t="s">
        <v>200</v>
      </c>
      <c r="E1400" s="946" t="s">
        <v>201</v>
      </c>
      <c r="F1400" s="946" t="s">
        <v>202</v>
      </c>
      <c r="G1400" s="946" t="s">
        <v>203</v>
      </c>
      <c r="H1400" s="946" t="s">
        <v>204</v>
      </c>
      <c r="I1400" s="946" t="s">
        <v>205</v>
      </c>
      <c r="J1400" s="1475"/>
      <c r="K1400" s="1475"/>
      <c r="L1400" s="1475"/>
      <c r="M1400" s="1475"/>
    </row>
    <row r="1401" spans="1:13">
      <c r="A1401" s="947">
        <v>39778</v>
      </c>
      <c r="B1401" s="948" t="s">
        <v>211</v>
      </c>
      <c r="C1401" s="949" t="s">
        <v>66</v>
      </c>
      <c r="D1401" s="949"/>
      <c r="E1401" s="1478">
        <v>1</v>
      </c>
      <c r="F1401" s="1476">
        <v>154840</v>
      </c>
      <c r="G1401" s="1478">
        <v>0</v>
      </c>
      <c r="H1401" s="1478">
        <v>0</v>
      </c>
      <c r="I1401" s="1478">
        <v>0</v>
      </c>
      <c r="J1401" s="1478">
        <v>1</v>
      </c>
      <c r="K1401" s="1474" t="s">
        <v>66</v>
      </c>
      <c r="L1401" s="1476">
        <v>154840</v>
      </c>
      <c r="M1401" s="1474" t="s">
        <v>239</v>
      </c>
    </row>
    <row r="1402" spans="1:13">
      <c r="A1402" s="950" t="s">
        <v>256</v>
      </c>
      <c r="B1402" s="948" t="s">
        <v>1559</v>
      </c>
      <c r="C1402" s="948" t="s">
        <v>1010</v>
      </c>
      <c r="D1402" s="948" t="s">
        <v>81</v>
      </c>
      <c r="E1402" s="1477"/>
      <c r="F1402" s="1477"/>
      <c r="G1402" s="1477"/>
      <c r="H1402" s="1477"/>
      <c r="I1402" s="1477"/>
      <c r="J1402" s="1477"/>
      <c r="K1402" s="1475"/>
      <c r="L1402" s="1477"/>
      <c r="M1402" s="1475"/>
    </row>
    <row r="1403" spans="1:13">
      <c r="D1403" s="951" t="s">
        <v>1135</v>
      </c>
      <c r="E1403" s="945">
        <v>1</v>
      </c>
      <c r="G1403" s="945">
        <v>0</v>
      </c>
      <c r="H1403" s="945">
        <v>0</v>
      </c>
      <c r="I1403" s="945">
        <v>0</v>
      </c>
      <c r="J1403" s="945">
        <v>1</v>
      </c>
      <c r="L1403" s="952">
        <v>154840</v>
      </c>
    </row>
    <row r="1406" spans="1:13" ht="20.25">
      <c r="A1406" s="1479" t="s">
        <v>1133</v>
      </c>
      <c r="B1406" s="1480"/>
      <c r="C1406" s="1480"/>
      <c r="D1406" s="1480"/>
      <c r="E1406" s="1480"/>
      <c r="F1406" s="1480"/>
      <c r="G1406" s="1480"/>
      <c r="H1406" s="1480"/>
      <c r="I1406" s="1480"/>
      <c r="J1406" s="1480"/>
      <c r="K1406" s="1480"/>
      <c r="L1406" s="1480"/>
      <c r="M1406" s="1480"/>
    </row>
    <row r="1408" spans="1:13">
      <c r="A1408" s="945" t="s">
        <v>1962</v>
      </c>
    </row>
    <row r="1409" spans="1:13">
      <c r="A1409" s="946" t="s">
        <v>189</v>
      </c>
      <c r="B1409" s="946" t="s">
        <v>53</v>
      </c>
      <c r="C1409" s="946" t="s">
        <v>190</v>
      </c>
      <c r="D1409" s="946" t="s">
        <v>191</v>
      </c>
      <c r="E1409" s="1481" t="s">
        <v>192</v>
      </c>
      <c r="F1409" s="1482"/>
      <c r="G1409" s="1482"/>
      <c r="H1409" s="1482"/>
      <c r="I1409" s="1483"/>
      <c r="J1409" s="1484" t="s">
        <v>193</v>
      </c>
      <c r="K1409" s="1484" t="s">
        <v>194</v>
      </c>
      <c r="L1409" s="1484" t="s">
        <v>195</v>
      </c>
      <c r="M1409" s="1484" t="s">
        <v>196</v>
      </c>
    </row>
    <row r="1410" spans="1:13">
      <c r="A1410" s="946" t="s">
        <v>197</v>
      </c>
      <c r="B1410" s="946" t="s">
        <v>198</v>
      </c>
      <c r="C1410" s="946" t="s">
        <v>199</v>
      </c>
      <c r="D1410" s="946" t="s">
        <v>200</v>
      </c>
      <c r="E1410" s="946" t="s">
        <v>201</v>
      </c>
      <c r="F1410" s="946" t="s">
        <v>202</v>
      </c>
      <c r="G1410" s="946" t="s">
        <v>203</v>
      </c>
      <c r="H1410" s="946" t="s">
        <v>204</v>
      </c>
      <c r="I1410" s="946" t="s">
        <v>205</v>
      </c>
      <c r="J1410" s="1475"/>
      <c r="K1410" s="1475"/>
      <c r="L1410" s="1475"/>
      <c r="M1410" s="1475"/>
    </row>
    <row r="1411" spans="1:13">
      <c r="A1411" s="947">
        <v>39989</v>
      </c>
      <c r="B1411" s="948" t="s">
        <v>211</v>
      </c>
      <c r="C1411" s="949"/>
      <c r="D1411" s="949"/>
      <c r="E1411" s="1478">
        <v>11</v>
      </c>
      <c r="F1411" s="1476">
        <v>36700</v>
      </c>
      <c r="G1411" s="1478">
        <v>0</v>
      </c>
      <c r="H1411" s="1478">
        <v>9</v>
      </c>
      <c r="I1411" s="1478">
        <v>0</v>
      </c>
      <c r="J1411" s="1478">
        <v>2</v>
      </c>
      <c r="K1411" s="1474" t="s">
        <v>64</v>
      </c>
      <c r="L1411" s="1476">
        <v>403700</v>
      </c>
      <c r="M1411" s="1474" t="s">
        <v>1963</v>
      </c>
    </row>
    <row r="1412" spans="1:13">
      <c r="A1412" s="950" t="s">
        <v>275</v>
      </c>
      <c r="B1412" s="948" t="s">
        <v>210</v>
      </c>
      <c r="C1412" s="948" t="s">
        <v>1964</v>
      </c>
      <c r="D1412" s="948" t="s">
        <v>827</v>
      </c>
      <c r="E1412" s="1477"/>
      <c r="F1412" s="1477"/>
      <c r="G1412" s="1477"/>
      <c r="H1412" s="1477"/>
      <c r="I1412" s="1477"/>
      <c r="J1412" s="1477"/>
      <c r="K1412" s="1475"/>
      <c r="L1412" s="1477"/>
      <c r="M1412" s="1475"/>
    </row>
    <row r="1413" spans="1:13">
      <c r="D1413" s="951" t="s">
        <v>1135</v>
      </c>
      <c r="E1413" s="945">
        <v>11</v>
      </c>
      <c r="G1413" s="945">
        <v>0</v>
      </c>
      <c r="H1413" s="945">
        <v>9</v>
      </c>
      <c r="I1413" s="945">
        <v>0</v>
      </c>
      <c r="J1413" s="945">
        <v>2</v>
      </c>
      <c r="L1413" s="952">
        <v>403700</v>
      </c>
    </row>
    <row r="1416" spans="1:13" ht="20.25">
      <c r="A1416" s="1479" t="s">
        <v>1133</v>
      </c>
      <c r="B1416" s="1480"/>
      <c r="C1416" s="1480"/>
      <c r="D1416" s="1480"/>
      <c r="E1416" s="1480"/>
      <c r="F1416" s="1480"/>
      <c r="G1416" s="1480"/>
      <c r="H1416" s="1480"/>
      <c r="I1416" s="1480"/>
      <c r="J1416" s="1480"/>
      <c r="K1416" s="1480"/>
      <c r="L1416" s="1480"/>
      <c r="M1416" s="1480"/>
    </row>
    <row r="1418" spans="1:13">
      <c r="A1418" s="945" t="s">
        <v>1965</v>
      </c>
    </row>
    <row r="1419" spans="1:13">
      <c r="A1419" s="946" t="s">
        <v>189</v>
      </c>
      <c r="B1419" s="946" t="s">
        <v>53</v>
      </c>
      <c r="C1419" s="946" t="s">
        <v>190</v>
      </c>
      <c r="D1419" s="946" t="s">
        <v>191</v>
      </c>
      <c r="E1419" s="1481" t="s">
        <v>192</v>
      </c>
      <c r="F1419" s="1482"/>
      <c r="G1419" s="1482"/>
      <c r="H1419" s="1482"/>
      <c r="I1419" s="1483"/>
      <c r="J1419" s="1484" t="s">
        <v>193</v>
      </c>
      <c r="K1419" s="1484" t="s">
        <v>194</v>
      </c>
      <c r="L1419" s="1484" t="s">
        <v>195</v>
      </c>
      <c r="M1419" s="1484" t="s">
        <v>196</v>
      </c>
    </row>
    <row r="1420" spans="1:13">
      <c r="A1420" s="946" t="s">
        <v>197</v>
      </c>
      <c r="B1420" s="946" t="s">
        <v>198</v>
      </c>
      <c r="C1420" s="946" t="s">
        <v>199</v>
      </c>
      <c r="D1420" s="946" t="s">
        <v>200</v>
      </c>
      <c r="E1420" s="946" t="s">
        <v>201</v>
      </c>
      <c r="F1420" s="946" t="s">
        <v>202</v>
      </c>
      <c r="G1420" s="946" t="s">
        <v>203</v>
      </c>
      <c r="H1420" s="946" t="s">
        <v>204</v>
      </c>
      <c r="I1420" s="946" t="s">
        <v>205</v>
      </c>
      <c r="J1420" s="1475"/>
      <c r="K1420" s="1475"/>
      <c r="L1420" s="1475"/>
      <c r="M1420" s="1475"/>
    </row>
    <row r="1421" spans="1:13" ht="33">
      <c r="A1421" s="947">
        <v>40434</v>
      </c>
      <c r="B1421" s="948" t="s">
        <v>211</v>
      </c>
      <c r="C1421" s="949" t="s">
        <v>1966</v>
      </c>
      <c r="D1421" s="949" t="s">
        <v>1967</v>
      </c>
      <c r="E1421" s="1478">
        <v>17</v>
      </c>
      <c r="F1421" s="1476">
        <v>50000</v>
      </c>
      <c r="G1421" s="1478">
        <v>0</v>
      </c>
      <c r="H1421" s="1478">
        <v>0</v>
      </c>
      <c r="I1421" s="1478">
        <v>0</v>
      </c>
      <c r="J1421" s="1478">
        <v>17</v>
      </c>
      <c r="K1421" s="1474" t="s">
        <v>64</v>
      </c>
      <c r="L1421" s="1476">
        <v>850000</v>
      </c>
      <c r="M1421" s="1474" t="s">
        <v>1968</v>
      </c>
    </row>
    <row r="1422" spans="1:13">
      <c r="A1422" s="950" t="s">
        <v>243</v>
      </c>
      <c r="B1422" s="948" t="s">
        <v>218</v>
      </c>
      <c r="C1422" s="948" t="s">
        <v>1817</v>
      </c>
      <c r="D1422" s="948" t="s">
        <v>80</v>
      </c>
      <c r="E1422" s="1477"/>
      <c r="F1422" s="1477"/>
      <c r="G1422" s="1477"/>
      <c r="H1422" s="1477"/>
      <c r="I1422" s="1477"/>
      <c r="J1422" s="1477"/>
      <c r="K1422" s="1475"/>
      <c r="L1422" s="1477"/>
      <c r="M1422" s="1475"/>
    </row>
    <row r="1423" spans="1:13" ht="33">
      <c r="A1423" s="947">
        <v>40434</v>
      </c>
      <c r="B1423" s="948" t="s">
        <v>211</v>
      </c>
      <c r="C1423" s="949" t="s">
        <v>1969</v>
      </c>
      <c r="D1423" s="949" t="s">
        <v>1970</v>
      </c>
      <c r="E1423" s="1478">
        <v>5</v>
      </c>
      <c r="F1423" s="1476">
        <v>60000</v>
      </c>
      <c r="G1423" s="1478">
        <v>0</v>
      </c>
      <c r="H1423" s="1478">
        <v>0</v>
      </c>
      <c r="I1423" s="1478">
        <v>0</v>
      </c>
      <c r="J1423" s="1478">
        <v>5</v>
      </c>
      <c r="K1423" s="1474" t="s">
        <v>64</v>
      </c>
      <c r="L1423" s="1476">
        <v>300000</v>
      </c>
      <c r="M1423" s="1474" t="s">
        <v>1971</v>
      </c>
    </row>
    <row r="1424" spans="1:13">
      <c r="A1424" s="950" t="s">
        <v>248</v>
      </c>
      <c r="B1424" s="948" t="s">
        <v>218</v>
      </c>
      <c r="C1424" s="948" t="s">
        <v>1817</v>
      </c>
      <c r="D1424" s="948" t="s">
        <v>80</v>
      </c>
      <c r="E1424" s="1477"/>
      <c r="F1424" s="1477"/>
      <c r="G1424" s="1477"/>
      <c r="H1424" s="1477"/>
      <c r="I1424" s="1477"/>
      <c r="J1424" s="1477"/>
      <c r="K1424" s="1475"/>
      <c r="L1424" s="1477"/>
      <c r="M1424" s="1475"/>
    </row>
    <row r="1425" spans="1:13" ht="33">
      <c r="A1425" s="947">
        <v>40434</v>
      </c>
      <c r="B1425" s="948" t="s">
        <v>211</v>
      </c>
      <c r="C1425" s="949" t="s">
        <v>247</v>
      </c>
      <c r="D1425" s="949" t="s">
        <v>1972</v>
      </c>
      <c r="E1425" s="1478">
        <v>1</v>
      </c>
      <c r="F1425" s="1476">
        <v>60000</v>
      </c>
      <c r="G1425" s="1478">
        <v>0</v>
      </c>
      <c r="H1425" s="1478">
        <v>0</v>
      </c>
      <c r="I1425" s="1478">
        <v>0</v>
      </c>
      <c r="J1425" s="1478">
        <v>1</v>
      </c>
      <c r="K1425" s="1474" t="s">
        <v>64</v>
      </c>
      <c r="L1425" s="1476">
        <v>60000</v>
      </c>
      <c r="M1425" s="1474" t="s">
        <v>247</v>
      </c>
    </row>
    <row r="1426" spans="1:13">
      <c r="A1426" s="950" t="s">
        <v>234</v>
      </c>
      <c r="B1426" s="948" t="s">
        <v>218</v>
      </c>
      <c r="C1426" s="948" t="s">
        <v>1817</v>
      </c>
      <c r="D1426" s="948" t="s">
        <v>80</v>
      </c>
      <c r="E1426" s="1477"/>
      <c r="F1426" s="1477"/>
      <c r="G1426" s="1477"/>
      <c r="H1426" s="1477"/>
      <c r="I1426" s="1477"/>
      <c r="J1426" s="1477"/>
      <c r="K1426" s="1475"/>
      <c r="L1426" s="1477"/>
      <c r="M1426" s="1475"/>
    </row>
    <row r="1427" spans="1:13">
      <c r="D1427" s="951" t="s">
        <v>1135</v>
      </c>
      <c r="E1427" s="945">
        <v>23</v>
      </c>
      <c r="G1427" s="945">
        <v>0</v>
      </c>
      <c r="H1427" s="945">
        <v>0</v>
      </c>
      <c r="I1427" s="945">
        <v>0</v>
      </c>
      <c r="J1427" s="945">
        <v>23</v>
      </c>
      <c r="L1427" s="952">
        <v>1210000</v>
      </c>
    </row>
    <row r="1430" spans="1:13" ht="20.25">
      <c r="A1430" s="1479" t="s">
        <v>1133</v>
      </c>
      <c r="B1430" s="1480"/>
      <c r="C1430" s="1480"/>
      <c r="D1430" s="1480"/>
      <c r="E1430" s="1480"/>
      <c r="F1430" s="1480"/>
      <c r="G1430" s="1480"/>
      <c r="H1430" s="1480"/>
      <c r="I1430" s="1480"/>
      <c r="J1430" s="1480"/>
      <c r="K1430" s="1480"/>
      <c r="L1430" s="1480"/>
      <c r="M1430" s="1480"/>
    </row>
    <row r="1432" spans="1:13">
      <c r="A1432" s="945" t="s">
        <v>1973</v>
      </c>
    </row>
    <row r="1433" spans="1:13">
      <c r="A1433" s="946" t="s">
        <v>189</v>
      </c>
      <c r="B1433" s="946" t="s">
        <v>53</v>
      </c>
      <c r="C1433" s="946" t="s">
        <v>190</v>
      </c>
      <c r="D1433" s="946" t="s">
        <v>191</v>
      </c>
      <c r="E1433" s="1481" t="s">
        <v>192</v>
      </c>
      <c r="F1433" s="1482"/>
      <c r="G1433" s="1482"/>
      <c r="H1433" s="1482"/>
      <c r="I1433" s="1483"/>
      <c r="J1433" s="1484" t="s">
        <v>193</v>
      </c>
      <c r="K1433" s="1484" t="s">
        <v>194</v>
      </c>
      <c r="L1433" s="1484" t="s">
        <v>195</v>
      </c>
      <c r="M1433" s="1484" t="s">
        <v>196</v>
      </c>
    </row>
    <row r="1434" spans="1:13">
      <c r="A1434" s="946" t="s">
        <v>197</v>
      </c>
      <c r="B1434" s="946" t="s">
        <v>198</v>
      </c>
      <c r="C1434" s="946" t="s">
        <v>199</v>
      </c>
      <c r="D1434" s="946" t="s">
        <v>200</v>
      </c>
      <c r="E1434" s="946" t="s">
        <v>201</v>
      </c>
      <c r="F1434" s="946" t="s">
        <v>202</v>
      </c>
      <c r="G1434" s="946" t="s">
        <v>203</v>
      </c>
      <c r="H1434" s="946" t="s">
        <v>204</v>
      </c>
      <c r="I1434" s="946" t="s">
        <v>205</v>
      </c>
      <c r="J1434" s="1475"/>
      <c r="K1434" s="1475"/>
      <c r="L1434" s="1475"/>
      <c r="M1434" s="1475"/>
    </row>
    <row r="1435" spans="1:13">
      <c r="A1435" s="947">
        <v>40420</v>
      </c>
      <c r="B1435" s="948" t="s">
        <v>211</v>
      </c>
      <c r="C1435" s="949" t="s">
        <v>1974</v>
      </c>
      <c r="D1435" s="949" t="s">
        <v>1974</v>
      </c>
      <c r="E1435" s="1478">
        <v>5</v>
      </c>
      <c r="F1435" s="1476">
        <v>539000</v>
      </c>
      <c r="G1435" s="1478">
        <v>0</v>
      </c>
      <c r="H1435" s="1478">
        <v>0</v>
      </c>
      <c r="I1435" s="1478">
        <v>0</v>
      </c>
      <c r="J1435" s="1478">
        <v>5</v>
      </c>
      <c r="K1435" s="1474" t="s">
        <v>64</v>
      </c>
      <c r="L1435" s="1476">
        <v>2695000</v>
      </c>
      <c r="M1435" s="1474" t="s">
        <v>1820</v>
      </c>
    </row>
    <row r="1436" spans="1:13">
      <c r="A1436" s="950" t="s">
        <v>256</v>
      </c>
      <c r="B1436" s="948" t="s">
        <v>218</v>
      </c>
      <c r="C1436" s="948" t="s">
        <v>1565</v>
      </c>
      <c r="D1436" s="948" t="s">
        <v>81</v>
      </c>
      <c r="E1436" s="1477"/>
      <c r="F1436" s="1477"/>
      <c r="G1436" s="1477"/>
      <c r="H1436" s="1477"/>
      <c r="I1436" s="1477"/>
      <c r="J1436" s="1477"/>
      <c r="K1436" s="1475"/>
      <c r="L1436" s="1477"/>
      <c r="M1436" s="1475"/>
    </row>
    <row r="1437" spans="1:13">
      <c r="A1437" s="947">
        <v>40420</v>
      </c>
      <c r="B1437" s="948" t="s">
        <v>211</v>
      </c>
      <c r="C1437" s="949" t="s">
        <v>1975</v>
      </c>
      <c r="D1437" s="949"/>
      <c r="E1437" s="1478">
        <v>2</v>
      </c>
      <c r="F1437" s="1476">
        <v>1280000</v>
      </c>
      <c r="G1437" s="1478">
        <v>0</v>
      </c>
      <c r="H1437" s="1478">
        <v>0</v>
      </c>
      <c r="I1437" s="1478">
        <v>0</v>
      </c>
      <c r="J1437" s="1478">
        <v>2</v>
      </c>
      <c r="K1437" s="1474" t="s">
        <v>64</v>
      </c>
      <c r="L1437" s="1476">
        <v>2560000</v>
      </c>
      <c r="M1437" s="1474" t="s">
        <v>1820</v>
      </c>
    </row>
    <row r="1438" spans="1:13">
      <c r="A1438" s="950" t="s">
        <v>257</v>
      </c>
      <c r="B1438" s="948" t="s">
        <v>218</v>
      </c>
      <c r="C1438" s="948" t="s">
        <v>1976</v>
      </c>
      <c r="D1438" s="948" t="s">
        <v>81</v>
      </c>
      <c r="E1438" s="1477"/>
      <c r="F1438" s="1477"/>
      <c r="G1438" s="1477"/>
      <c r="H1438" s="1477"/>
      <c r="I1438" s="1477"/>
      <c r="J1438" s="1477"/>
      <c r="K1438" s="1475"/>
      <c r="L1438" s="1477"/>
      <c r="M1438" s="1475"/>
    </row>
    <row r="1439" spans="1:13">
      <c r="A1439" s="947">
        <v>40420</v>
      </c>
      <c r="B1439" s="948" t="s">
        <v>211</v>
      </c>
      <c r="C1439" s="949" t="s">
        <v>1977</v>
      </c>
      <c r="D1439" s="949" t="s">
        <v>1977</v>
      </c>
      <c r="E1439" s="1478">
        <v>2</v>
      </c>
      <c r="F1439" s="1476">
        <v>495000</v>
      </c>
      <c r="G1439" s="1478">
        <v>0</v>
      </c>
      <c r="H1439" s="1478">
        <v>0</v>
      </c>
      <c r="I1439" s="1478">
        <v>0</v>
      </c>
      <c r="J1439" s="1478">
        <v>2</v>
      </c>
      <c r="K1439" s="1474" t="s">
        <v>64</v>
      </c>
      <c r="L1439" s="1476">
        <v>990000</v>
      </c>
      <c r="M1439" s="1474" t="s">
        <v>1820</v>
      </c>
    </row>
    <row r="1440" spans="1:13">
      <c r="A1440" s="950" t="s">
        <v>287</v>
      </c>
      <c r="B1440" s="948" t="s">
        <v>218</v>
      </c>
      <c r="C1440" s="948" t="s">
        <v>1978</v>
      </c>
      <c r="D1440" s="948" t="s">
        <v>81</v>
      </c>
      <c r="E1440" s="1477"/>
      <c r="F1440" s="1477"/>
      <c r="G1440" s="1477"/>
      <c r="H1440" s="1477"/>
      <c r="I1440" s="1477"/>
      <c r="J1440" s="1477"/>
      <c r="K1440" s="1475"/>
      <c r="L1440" s="1477"/>
      <c r="M1440" s="1475"/>
    </row>
    <row r="1441" spans="1:13">
      <c r="A1441" s="947">
        <v>40899</v>
      </c>
      <c r="B1441" s="948" t="s">
        <v>211</v>
      </c>
      <c r="C1441" s="949" t="s">
        <v>1979</v>
      </c>
      <c r="D1441" s="949" t="s">
        <v>1979</v>
      </c>
      <c r="E1441" s="1478">
        <v>3</v>
      </c>
      <c r="F1441" s="1478">
        <v>0</v>
      </c>
      <c r="G1441" s="1478">
        <v>0</v>
      </c>
      <c r="H1441" s="1478">
        <v>0</v>
      </c>
      <c r="I1441" s="1478">
        <v>0</v>
      </c>
      <c r="J1441" s="1478">
        <v>3</v>
      </c>
      <c r="K1441" s="1474" t="s">
        <v>64</v>
      </c>
      <c r="L1441" s="1478">
        <v>0</v>
      </c>
      <c r="M1441" s="1474" t="s">
        <v>1007</v>
      </c>
    </row>
    <row r="1442" spans="1:13">
      <c r="A1442" s="950" t="s">
        <v>401</v>
      </c>
      <c r="B1442" s="948" t="s">
        <v>218</v>
      </c>
      <c r="C1442" s="948" t="s">
        <v>1980</v>
      </c>
      <c r="D1442" s="948" t="s">
        <v>81</v>
      </c>
      <c r="E1442" s="1477"/>
      <c r="F1442" s="1477"/>
      <c r="G1442" s="1477"/>
      <c r="H1442" s="1477"/>
      <c r="I1442" s="1477"/>
      <c r="J1442" s="1477"/>
      <c r="K1442" s="1475"/>
      <c r="L1442" s="1477"/>
      <c r="M1442" s="1475"/>
    </row>
    <row r="1443" spans="1:13">
      <c r="A1443" s="947">
        <v>42537</v>
      </c>
      <c r="B1443" s="948" t="s">
        <v>211</v>
      </c>
      <c r="C1443" s="949" t="s">
        <v>1981</v>
      </c>
      <c r="D1443" s="949"/>
      <c r="E1443" s="1478">
        <v>5</v>
      </c>
      <c r="F1443" s="1476">
        <v>946000</v>
      </c>
      <c r="G1443" s="1478">
        <v>0</v>
      </c>
      <c r="H1443" s="1478">
        <v>0</v>
      </c>
      <c r="I1443" s="1478">
        <v>0</v>
      </c>
      <c r="J1443" s="1478">
        <v>5</v>
      </c>
      <c r="K1443" s="1474" t="s">
        <v>66</v>
      </c>
      <c r="L1443" s="1476">
        <v>4730000</v>
      </c>
      <c r="M1443" s="1474" t="s">
        <v>1982</v>
      </c>
    </row>
    <row r="1444" spans="1:13">
      <c r="A1444" s="950" t="s">
        <v>1983</v>
      </c>
      <c r="B1444" s="948" t="s">
        <v>218</v>
      </c>
      <c r="C1444" s="948" t="s">
        <v>1984</v>
      </c>
      <c r="D1444" s="948" t="s">
        <v>1004</v>
      </c>
      <c r="E1444" s="1477"/>
      <c r="F1444" s="1477"/>
      <c r="G1444" s="1477"/>
      <c r="H1444" s="1477"/>
      <c r="I1444" s="1477"/>
      <c r="J1444" s="1477"/>
      <c r="K1444" s="1475"/>
      <c r="L1444" s="1477"/>
      <c r="M1444" s="1475"/>
    </row>
    <row r="1445" spans="1:13">
      <c r="A1445" s="947">
        <v>42537</v>
      </c>
      <c r="B1445" s="948" t="s">
        <v>211</v>
      </c>
      <c r="C1445" s="949" t="s">
        <v>1981</v>
      </c>
      <c r="D1445" s="949" t="s">
        <v>1981</v>
      </c>
      <c r="E1445" s="1478">
        <v>5</v>
      </c>
      <c r="F1445" s="1476">
        <v>946000</v>
      </c>
      <c r="G1445" s="1478">
        <v>0</v>
      </c>
      <c r="H1445" s="1478">
        <v>0</v>
      </c>
      <c r="I1445" s="1478">
        <v>0</v>
      </c>
      <c r="J1445" s="1478">
        <v>5</v>
      </c>
      <c r="K1445" s="1474" t="s">
        <v>64</v>
      </c>
      <c r="L1445" s="1476">
        <v>4730000</v>
      </c>
      <c r="M1445" s="1474" t="s">
        <v>1985</v>
      </c>
    </row>
    <row r="1446" spans="1:13">
      <c r="A1446" s="950" t="s">
        <v>1986</v>
      </c>
      <c r="B1446" s="948" t="s">
        <v>319</v>
      </c>
      <c r="C1446" s="948" t="s">
        <v>1987</v>
      </c>
      <c r="D1446" s="948" t="s">
        <v>81</v>
      </c>
      <c r="E1446" s="1477"/>
      <c r="F1446" s="1477"/>
      <c r="G1446" s="1477"/>
      <c r="H1446" s="1477"/>
      <c r="I1446" s="1477"/>
      <c r="J1446" s="1477"/>
      <c r="K1446" s="1475"/>
      <c r="L1446" s="1477"/>
      <c r="M1446" s="1475"/>
    </row>
    <row r="1447" spans="1:13">
      <c r="A1447" s="947">
        <v>44148</v>
      </c>
      <c r="B1447" s="948" t="s">
        <v>211</v>
      </c>
      <c r="C1447" s="949" t="s">
        <v>1988</v>
      </c>
      <c r="D1447" s="949" t="s">
        <v>1989</v>
      </c>
      <c r="E1447" s="1478">
        <v>5</v>
      </c>
      <c r="F1447" s="1476">
        <v>944400</v>
      </c>
      <c r="G1447" s="1478">
        <v>0</v>
      </c>
      <c r="H1447" s="1478">
        <v>0</v>
      </c>
      <c r="I1447" s="1478">
        <v>0</v>
      </c>
      <c r="J1447" s="1478">
        <v>5</v>
      </c>
      <c r="K1447" s="1474" t="s">
        <v>66</v>
      </c>
      <c r="L1447" s="1476">
        <v>4722000</v>
      </c>
      <c r="M1447" s="1474" t="s">
        <v>1990</v>
      </c>
    </row>
    <row r="1448" spans="1:13">
      <c r="A1448" s="950" t="s">
        <v>1991</v>
      </c>
      <c r="B1448" s="948" t="s">
        <v>1003</v>
      </c>
      <c r="C1448" s="948" t="s">
        <v>1715</v>
      </c>
      <c r="D1448" s="948" t="s">
        <v>1004</v>
      </c>
      <c r="E1448" s="1477"/>
      <c r="F1448" s="1477"/>
      <c r="G1448" s="1477"/>
      <c r="H1448" s="1477"/>
      <c r="I1448" s="1477"/>
      <c r="J1448" s="1477"/>
      <c r="K1448" s="1475"/>
      <c r="L1448" s="1477"/>
      <c r="M1448" s="1475"/>
    </row>
    <row r="1449" spans="1:13">
      <c r="D1449" s="951" t="s">
        <v>1135</v>
      </c>
      <c r="E1449" s="945">
        <v>27</v>
      </c>
      <c r="G1449" s="945">
        <v>0</v>
      </c>
      <c r="H1449" s="945">
        <v>0</v>
      </c>
      <c r="I1449" s="945">
        <v>0</v>
      </c>
      <c r="J1449" s="945">
        <v>27</v>
      </c>
      <c r="L1449" s="952">
        <v>20427000</v>
      </c>
    </row>
    <row r="1452" spans="1:13" ht="20.25">
      <c r="A1452" s="1479" t="s">
        <v>1133</v>
      </c>
      <c r="B1452" s="1480"/>
      <c r="C1452" s="1480"/>
      <c r="D1452" s="1480"/>
      <c r="E1452" s="1480"/>
      <c r="F1452" s="1480"/>
      <c r="G1452" s="1480"/>
      <c r="H1452" s="1480"/>
      <c r="I1452" s="1480"/>
      <c r="J1452" s="1480"/>
      <c r="K1452" s="1480"/>
      <c r="L1452" s="1480"/>
      <c r="M1452" s="1480"/>
    </row>
    <row r="1454" spans="1:13">
      <c r="A1454" s="945" t="s">
        <v>1992</v>
      </c>
    </row>
    <row r="1455" spans="1:13">
      <c r="A1455" s="946" t="s">
        <v>189</v>
      </c>
      <c r="B1455" s="946" t="s">
        <v>53</v>
      </c>
      <c r="C1455" s="946" t="s">
        <v>190</v>
      </c>
      <c r="D1455" s="946" t="s">
        <v>191</v>
      </c>
      <c r="E1455" s="1481" t="s">
        <v>192</v>
      </c>
      <c r="F1455" s="1482"/>
      <c r="G1455" s="1482"/>
      <c r="H1455" s="1482"/>
      <c r="I1455" s="1483"/>
      <c r="J1455" s="1484" t="s">
        <v>193</v>
      </c>
      <c r="K1455" s="1484" t="s">
        <v>194</v>
      </c>
      <c r="L1455" s="1484" t="s">
        <v>195</v>
      </c>
      <c r="M1455" s="1484" t="s">
        <v>196</v>
      </c>
    </row>
    <row r="1456" spans="1:13">
      <c r="A1456" s="946" t="s">
        <v>197</v>
      </c>
      <c r="B1456" s="946" t="s">
        <v>198</v>
      </c>
      <c r="C1456" s="946" t="s">
        <v>199</v>
      </c>
      <c r="D1456" s="946" t="s">
        <v>200</v>
      </c>
      <c r="E1456" s="946" t="s">
        <v>201</v>
      </c>
      <c r="F1456" s="946" t="s">
        <v>202</v>
      </c>
      <c r="G1456" s="946" t="s">
        <v>203</v>
      </c>
      <c r="H1456" s="946" t="s">
        <v>204</v>
      </c>
      <c r="I1456" s="946" t="s">
        <v>205</v>
      </c>
      <c r="J1456" s="1475"/>
      <c r="K1456" s="1475"/>
      <c r="L1456" s="1475"/>
      <c r="M1456" s="1475"/>
    </row>
    <row r="1457" spans="1:13" ht="33">
      <c r="A1457" s="947">
        <v>40596</v>
      </c>
      <c r="B1457" s="948" t="s">
        <v>211</v>
      </c>
      <c r="C1457" s="949"/>
      <c r="D1457" s="949" t="s">
        <v>1993</v>
      </c>
      <c r="E1457" s="1478">
        <v>2</v>
      </c>
      <c r="F1457" s="1476">
        <v>772500</v>
      </c>
      <c r="G1457" s="1478">
        <v>0</v>
      </c>
      <c r="H1457" s="1478">
        <v>0</v>
      </c>
      <c r="I1457" s="1478">
        <v>0</v>
      </c>
      <c r="J1457" s="1478">
        <v>2</v>
      </c>
      <c r="K1457" s="1474" t="s">
        <v>64</v>
      </c>
      <c r="L1457" s="1476">
        <v>1545000</v>
      </c>
      <c r="M1457" s="1474" t="s">
        <v>1994</v>
      </c>
    </row>
    <row r="1458" spans="1:13">
      <c r="A1458" s="950" t="s">
        <v>275</v>
      </c>
      <c r="B1458" s="948" t="s">
        <v>218</v>
      </c>
      <c r="C1458" s="948" t="s">
        <v>1995</v>
      </c>
      <c r="D1458" s="948" t="s">
        <v>827</v>
      </c>
      <c r="E1458" s="1477"/>
      <c r="F1458" s="1477"/>
      <c r="G1458" s="1477"/>
      <c r="H1458" s="1477"/>
      <c r="I1458" s="1477"/>
      <c r="J1458" s="1477"/>
      <c r="K1458" s="1475"/>
      <c r="L1458" s="1477"/>
      <c r="M1458" s="1475"/>
    </row>
    <row r="1459" spans="1:13">
      <c r="D1459" s="951" t="s">
        <v>1135</v>
      </c>
      <c r="E1459" s="945">
        <v>2</v>
      </c>
      <c r="G1459" s="945">
        <v>0</v>
      </c>
      <c r="H1459" s="945">
        <v>0</v>
      </c>
      <c r="I1459" s="945">
        <v>0</v>
      </c>
      <c r="J1459" s="945">
        <v>2</v>
      </c>
      <c r="L1459" s="952">
        <v>1545000</v>
      </c>
    </row>
    <row r="1462" spans="1:13" ht="20.25">
      <c r="A1462" s="1479" t="s">
        <v>1133</v>
      </c>
      <c r="B1462" s="1480"/>
      <c r="C1462" s="1480"/>
      <c r="D1462" s="1480"/>
      <c r="E1462" s="1480"/>
      <c r="F1462" s="1480"/>
      <c r="G1462" s="1480"/>
      <c r="H1462" s="1480"/>
      <c r="I1462" s="1480"/>
      <c r="J1462" s="1480"/>
      <c r="K1462" s="1480"/>
      <c r="L1462" s="1480"/>
      <c r="M1462" s="1480"/>
    </row>
    <row r="1464" spans="1:13">
      <c r="A1464" s="945" t="s">
        <v>1996</v>
      </c>
    </row>
    <row r="1465" spans="1:13">
      <c r="A1465" s="946" t="s">
        <v>189</v>
      </c>
      <c r="B1465" s="946" t="s">
        <v>53</v>
      </c>
      <c r="C1465" s="946" t="s">
        <v>190</v>
      </c>
      <c r="D1465" s="946" t="s">
        <v>191</v>
      </c>
      <c r="E1465" s="1481" t="s">
        <v>192</v>
      </c>
      <c r="F1465" s="1482"/>
      <c r="G1465" s="1482"/>
      <c r="H1465" s="1482"/>
      <c r="I1465" s="1483"/>
      <c r="J1465" s="1484" t="s">
        <v>193</v>
      </c>
      <c r="K1465" s="1484" t="s">
        <v>194</v>
      </c>
      <c r="L1465" s="1484" t="s">
        <v>195</v>
      </c>
      <c r="M1465" s="1484" t="s">
        <v>196</v>
      </c>
    </row>
    <row r="1466" spans="1:13">
      <c r="A1466" s="946" t="s">
        <v>197</v>
      </c>
      <c r="B1466" s="946" t="s">
        <v>198</v>
      </c>
      <c r="C1466" s="946" t="s">
        <v>199</v>
      </c>
      <c r="D1466" s="946" t="s">
        <v>200</v>
      </c>
      <c r="E1466" s="946" t="s">
        <v>201</v>
      </c>
      <c r="F1466" s="946" t="s">
        <v>202</v>
      </c>
      <c r="G1466" s="946" t="s">
        <v>203</v>
      </c>
      <c r="H1466" s="946" t="s">
        <v>204</v>
      </c>
      <c r="I1466" s="946" t="s">
        <v>205</v>
      </c>
      <c r="J1466" s="1475"/>
      <c r="K1466" s="1475"/>
      <c r="L1466" s="1475"/>
      <c r="M1466" s="1475"/>
    </row>
    <row r="1467" spans="1:13">
      <c r="A1467" s="947">
        <v>40596</v>
      </c>
      <c r="B1467" s="948" t="s">
        <v>211</v>
      </c>
      <c r="C1467" s="949"/>
      <c r="D1467" s="949" t="s">
        <v>1997</v>
      </c>
      <c r="E1467" s="1478">
        <v>3</v>
      </c>
      <c r="F1467" s="1476">
        <v>85000</v>
      </c>
      <c r="G1467" s="1478">
        <v>0</v>
      </c>
      <c r="H1467" s="1478">
        <v>0</v>
      </c>
      <c r="I1467" s="1478">
        <v>0</v>
      </c>
      <c r="J1467" s="1478">
        <v>3</v>
      </c>
      <c r="K1467" s="1474" t="s">
        <v>64</v>
      </c>
      <c r="L1467" s="1476">
        <v>255000</v>
      </c>
      <c r="M1467" s="1474" t="s">
        <v>1998</v>
      </c>
    </row>
    <row r="1468" spans="1:13">
      <c r="A1468" s="950" t="s">
        <v>275</v>
      </c>
      <c r="B1468" s="948" t="s">
        <v>218</v>
      </c>
      <c r="C1468" s="948" t="s">
        <v>1995</v>
      </c>
      <c r="D1468" s="948" t="s">
        <v>827</v>
      </c>
      <c r="E1468" s="1477"/>
      <c r="F1468" s="1477"/>
      <c r="G1468" s="1477"/>
      <c r="H1468" s="1477"/>
      <c r="I1468" s="1477"/>
      <c r="J1468" s="1477"/>
      <c r="K1468" s="1475"/>
      <c r="L1468" s="1477"/>
      <c r="M1468" s="1475"/>
    </row>
    <row r="1469" spans="1:13">
      <c r="A1469" s="947">
        <v>40710</v>
      </c>
      <c r="B1469" s="948" t="s">
        <v>211</v>
      </c>
      <c r="C1469" s="949"/>
      <c r="D1469" s="949">
        <v>23850</v>
      </c>
      <c r="E1469" s="1478">
        <v>1</v>
      </c>
      <c r="F1469" s="1476">
        <v>250000</v>
      </c>
      <c r="G1469" s="1478">
        <v>0</v>
      </c>
      <c r="H1469" s="1478">
        <v>0</v>
      </c>
      <c r="I1469" s="1478">
        <v>0</v>
      </c>
      <c r="J1469" s="1478">
        <v>1</v>
      </c>
      <c r="K1469" s="1474" t="s">
        <v>64</v>
      </c>
      <c r="L1469" s="1476">
        <v>250000</v>
      </c>
      <c r="M1469" s="1474" t="s">
        <v>298</v>
      </c>
    </row>
    <row r="1470" spans="1:13">
      <c r="A1470" s="950" t="s">
        <v>256</v>
      </c>
      <c r="B1470" s="948" t="s">
        <v>218</v>
      </c>
      <c r="C1470" s="948" t="s">
        <v>955</v>
      </c>
      <c r="D1470" s="948" t="s">
        <v>81</v>
      </c>
      <c r="E1470" s="1477"/>
      <c r="F1470" s="1477"/>
      <c r="G1470" s="1477"/>
      <c r="H1470" s="1477"/>
      <c r="I1470" s="1477"/>
      <c r="J1470" s="1477"/>
      <c r="K1470" s="1475"/>
      <c r="L1470" s="1477"/>
      <c r="M1470" s="1475"/>
    </row>
    <row r="1471" spans="1:13">
      <c r="D1471" s="951" t="s">
        <v>1135</v>
      </c>
      <c r="E1471" s="945">
        <v>4</v>
      </c>
      <c r="G1471" s="945">
        <v>0</v>
      </c>
      <c r="H1471" s="945">
        <v>0</v>
      </c>
      <c r="I1471" s="945">
        <v>0</v>
      </c>
      <c r="J1471" s="945">
        <v>4</v>
      </c>
      <c r="L1471" s="952">
        <v>505000</v>
      </c>
    </row>
    <row r="1474" spans="1:13" ht="20.25">
      <c r="A1474" s="1479" t="s">
        <v>1133</v>
      </c>
      <c r="B1474" s="1480"/>
      <c r="C1474" s="1480"/>
      <c r="D1474" s="1480"/>
      <c r="E1474" s="1480"/>
      <c r="F1474" s="1480"/>
      <c r="G1474" s="1480"/>
      <c r="H1474" s="1480"/>
      <c r="I1474" s="1480"/>
      <c r="J1474" s="1480"/>
      <c r="K1474" s="1480"/>
      <c r="L1474" s="1480"/>
      <c r="M1474" s="1480"/>
    </row>
    <row r="1476" spans="1:13">
      <c r="A1476" s="945" t="s">
        <v>1999</v>
      </c>
    </row>
    <row r="1477" spans="1:13">
      <c r="A1477" s="946" t="s">
        <v>189</v>
      </c>
      <c r="B1477" s="946" t="s">
        <v>53</v>
      </c>
      <c r="C1477" s="946" t="s">
        <v>190</v>
      </c>
      <c r="D1477" s="946" t="s">
        <v>191</v>
      </c>
      <c r="E1477" s="1481" t="s">
        <v>192</v>
      </c>
      <c r="F1477" s="1482"/>
      <c r="G1477" s="1482"/>
      <c r="H1477" s="1482"/>
      <c r="I1477" s="1483"/>
      <c r="J1477" s="1484" t="s">
        <v>193</v>
      </c>
      <c r="K1477" s="1484" t="s">
        <v>194</v>
      </c>
      <c r="L1477" s="1484" t="s">
        <v>195</v>
      </c>
      <c r="M1477" s="1484" t="s">
        <v>196</v>
      </c>
    </row>
    <row r="1478" spans="1:13">
      <c r="A1478" s="946" t="s">
        <v>197</v>
      </c>
      <c r="B1478" s="946" t="s">
        <v>198</v>
      </c>
      <c r="C1478" s="946" t="s">
        <v>199</v>
      </c>
      <c r="D1478" s="946" t="s">
        <v>200</v>
      </c>
      <c r="E1478" s="946" t="s">
        <v>201</v>
      </c>
      <c r="F1478" s="946" t="s">
        <v>202</v>
      </c>
      <c r="G1478" s="946" t="s">
        <v>203</v>
      </c>
      <c r="H1478" s="946" t="s">
        <v>204</v>
      </c>
      <c r="I1478" s="946" t="s">
        <v>205</v>
      </c>
      <c r="J1478" s="1475"/>
      <c r="K1478" s="1475"/>
      <c r="L1478" s="1475"/>
      <c r="M1478" s="1475"/>
    </row>
    <row r="1479" spans="1:13" ht="33">
      <c r="A1479" s="947">
        <v>40645</v>
      </c>
      <c r="B1479" s="948" t="s">
        <v>211</v>
      </c>
      <c r="C1479" s="949"/>
      <c r="D1479" s="949" t="s">
        <v>2000</v>
      </c>
      <c r="E1479" s="1478">
        <v>1</v>
      </c>
      <c r="F1479" s="1476">
        <v>330000</v>
      </c>
      <c r="G1479" s="1478">
        <v>0</v>
      </c>
      <c r="H1479" s="1478">
        <v>0</v>
      </c>
      <c r="I1479" s="1478">
        <v>0</v>
      </c>
      <c r="J1479" s="1478">
        <v>1</v>
      </c>
      <c r="K1479" s="1474" t="s">
        <v>66</v>
      </c>
      <c r="L1479" s="1476">
        <v>330000</v>
      </c>
      <c r="M1479" s="1474" t="s">
        <v>2001</v>
      </c>
    </row>
    <row r="1480" spans="1:13">
      <c r="A1480" s="950" t="s">
        <v>243</v>
      </c>
      <c r="B1480" s="948" t="s">
        <v>218</v>
      </c>
      <c r="C1480" s="948" t="s">
        <v>2002</v>
      </c>
      <c r="D1480" s="948" t="s">
        <v>80</v>
      </c>
      <c r="E1480" s="1477"/>
      <c r="F1480" s="1477"/>
      <c r="G1480" s="1477"/>
      <c r="H1480" s="1477"/>
      <c r="I1480" s="1477"/>
      <c r="J1480" s="1477"/>
      <c r="K1480" s="1475"/>
      <c r="L1480" s="1477"/>
      <c r="M1480" s="1475"/>
    </row>
    <row r="1481" spans="1:13">
      <c r="D1481" s="951" t="s">
        <v>1135</v>
      </c>
      <c r="E1481" s="945">
        <v>1</v>
      </c>
      <c r="G1481" s="945">
        <v>0</v>
      </c>
      <c r="H1481" s="945">
        <v>0</v>
      </c>
      <c r="I1481" s="945">
        <v>0</v>
      </c>
      <c r="J1481" s="945">
        <v>1</v>
      </c>
      <c r="L1481" s="952">
        <v>330000</v>
      </c>
    </row>
    <row r="1484" spans="1:13" ht="20.25">
      <c r="A1484" s="1479" t="s">
        <v>1133</v>
      </c>
      <c r="B1484" s="1480"/>
      <c r="C1484" s="1480"/>
      <c r="D1484" s="1480"/>
      <c r="E1484" s="1480"/>
      <c r="F1484" s="1480"/>
      <c r="G1484" s="1480"/>
      <c r="H1484" s="1480"/>
      <c r="I1484" s="1480"/>
      <c r="J1484" s="1480"/>
      <c r="K1484" s="1480"/>
      <c r="L1484" s="1480"/>
      <c r="M1484" s="1480"/>
    </row>
    <row r="1486" spans="1:13">
      <c r="A1486" s="945" t="s">
        <v>2003</v>
      </c>
    </row>
    <row r="1487" spans="1:13">
      <c r="A1487" s="946" t="s">
        <v>189</v>
      </c>
      <c r="B1487" s="946" t="s">
        <v>53</v>
      </c>
      <c r="C1487" s="946" t="s">
        <v>190</v>
      </c>
      <c r="D1487" s="946" t="s">
        <v>191</v>
      </c>
      <c r="E1487" s="1481" t="s">
        <v>192</v>
      </c>
      <c r="F1487" s="1482"/>
      <c r="G1487" s="1482"/>
      <c r="H1487" s="1482"/>
      <c r="I1487" s="1483"/>
      <c r="J1487" s="1484" t="s">
        <v>193</v>
      </c>
      <c r="K1487" s="1484" t="s">
        <v>194</v>
      </c>
      <c r="L1487" s="1484" t="s">
        <v>195</v>
      </c>
      <c r="M1487" s="1484" t="s">
        <v>196</v>
      </c>
    </row>
    <row r="1488" spans="1:13">
      <c r="A1488" s="946" t="s">
        <v>197</v>
      </c>
      <c r="B1488" s="946" t="s">
        <v>198</v>
      </c>
      <c r="C1488" s="946" t="s">
        <v>199</v>
      </c>
      <c r="D1488" s="946" t="s">
        <v>200</v>
      </c>
      <c r="E1488" s="946" t="s">
        <v>201</v>
      </c>
      <c r="F1488" s="946" t="s">
        <v>202</v>
      </c>
      <c r="G1488" s="946" t="s">
        <v>203</v>
      </c>
      <c r="H1488" s="946" t="s">
        <v>204</v>
      </c>
      <c r="I1488" s="946" t="s">
        <v>205</v>
      </c>
      <c r="J1488" s="1475"/>
      <c r="K1488" s="1475"/>
      <c r="L1488" s="1475"/>
      <c r="M1488" s="1475"/>
    </row>
    <row r="1489" spans="1:13" ht="33">
      <c r="A1489" s="947">
        <v>40961</v>
      </c>
      <c r="B1489" s="948" t="s">
        <v>211</v>
      </c>
      <c r="C1489" s="949" t="s">
        <v>2004</v>
      </c>
      <c r="D1489" s="949" t="s">
        <v>2005</v>
      </c>
      <c r="E1489" s="1478">
        <v>1</v>
      </c>
      <c r="F1489" s="1476">
        <v>2300000</v>
      </c>
      <c r="G1489" s="1478">
        <v>0</v>
      </c>
      <c r="H1489" s="1478">
        <v>0</v>
      </c>
      <c r="I1489" s="1478">
        <v>0</v>
      </c>
      <c r="J1489" s="1478">
        <v>1</v>
      </c>
      <c r="K1489" s="1474" t="s">
        <v>66</v>
      </c>
      <c r="L1489" s="1476">
        <v>2300000</v>
      </c>
      <c r="M1489" s="1474" t="s">
        <v>2006</v>
      </c>
    </row>
    <row r="1490" spans="1:13">
      <c r="A1490" s="950" t="s">
        <v>256</v>
      </c>
      <c r="B1490" s="948" t="s">
        <v>218</v>
      </c>
      <c r="C1490" s="948" t="s">
        <v>2007</v>
      </c>
      <c r="D1490" s="948" t="s">
        <v>81</v>
      </c>
      <c r="E1490" s="1477"/>
      <c r="F1490" s="1477"/>
      <c r="G1490" s="1477"/>
      <c r="H1490" s="1477"/>
      <c r="I1490" s="1477"/>
      <c r="J1490" s="1477"/>
      <c r="K1490" s="1475"/>
      <c r="L1490" s="1477"/>
      <c r="M1490" s="1475"/>
    </row>
    <row r="1491" spans="1:13">
      <c r="A1491" s="947">
        <v>42972</v>
      </c>
      <c r="B1491" s="948" t="s">
        <v>211</v>
      </c>
      <c r="C1491" s="949"/>
      <c r="D1491" s="949"/>
      <c r="E1491" s="1478">
        <v>3</v>
      </c>
      <c r="F1491" s="1476">
        <v>2900000</v>
      </c>
      <c r="G1491" s="1478">
        <v>0</v>
      </c>
      <c r="H1491" s="1478">
        <v>0</v>
      </c>
      <c r="I1491" s="1478">
        <v>0</v>
      </c>
      <c r="J1491" s="1478">
        <v>3</v>
      </c>
      <c r="K1491" s="1474" t="s">
        <v>66</v>
      </c>
      <c r="L1491" s="1476">
        <v>8700000</v>
      </c>
      <c r="M1491" s="1474" t="s">
        <v>2008</v>
      </c>
    </row>
    <row r="1492" spans="1:13">
      <c r="A1492" s="950" t="s">
        <v>287</v>
      </c>
      <c r="B1492" s="948" t="s">
        <v>218</v>
      </c>
      <c r="C1492" s="948" t="s">
        <v>1715</v>
      </c>
      <c r="D1492" s="948" t="s">
        <v>81</v>
      </c>
      <c r="E1492" s="1477"/>
      <c r="F1492" s="1477"/>
      <c r="G1492" s="1477"/>
      <c r="H1492" s="1477"/>
      <c r="I1492" s="1477"/>
      <c r="J1492" s="1477"/>
      <c r="K1492" s="1475"/>
      <c r="L1492" s="1477"/>
      <c r="M1492" s="1475"/>
    </row>
    <row r="1493" spans="1:13">
      <c r="D1493" s="951" t="s">
        <v>1135</v>
      </c>
      <c r="E1493" s="945">
        <v>4</v>
      </c>
      <c r="G1493" s="945">
        <v>0</v>
      </c>
      <c r="H1493" s="945">
        <v>0</v>
      </c>
      <c r="I1493" s="945">
        <v>0</v>
      </c>
      <c r="J1493" s="945">
        <v>4</v>
      </c>
      <c r="L1493" s="952">
        <v>11000000</v>
      </c>
    </row>
    <row r="1496" spans="1:13" ht="20.25">
      <c r="A1496" s="1479" t="s">
        <v>1133</v>
      </c>
      <c r="B1496" s="1480"/>
      <c r="C1496" s="1480"/>
      <c r="D1496" s="1480"/>
      <c r="E1496" s="1480"/>
      <c r="F1496" s="1480"/>
      <c r="G1496" s="1480"/>
      <c r="H1496" s="1480"/>
      <c r="I1496" s="1480"/>
      <c r="J1496" s="1480"/>
      <c r="K1496" s="1480"/>
      <c r="L1496" s="1480"/>
      <c r="M1496" s="1480"/>
    </row>
    <row r="1498" spans="1:13">
      <c r="A1498" s="945" t="s">
        <v>2009</v>
      </c>
    </row>
    <row r="1499" spans="1:13">
      <c r="A1499" s="946" t="s">
        <v>189</v>
      </c>
      <c r="B1499" s="946" t="s">
        <v>53</v>
      </c>
      <c r="C1499" s="946" t="s">
        <v>190</v>
      </c>
      <c r="D1499" s="946" t="s">
        <v>191</v>
      </c>
      <c r="E1499" s="1481" t="s">
        <v>192</v>
      </c>
      <c r="F1499" s="1482"/>
      <c r="G1499" s="1482"/>
      <c r="H1499" s="1482"/>
      <c r="I1499" s="1483"/>
      <c r="J1499" s="1484" t="s">
        <v>193</v>
      </c>
      <c r="K1499" s="1484" t="s">
        <v>194</v>
      </c>
      <c r="L1499" s="1484" t="s">
        <v>195</v>
      </c>
      <c r="M1499" s="1484" t="s">
        <v>196</v>
      </c>
    </row>
    <row r="1500" spans="1:13">
      <c r="A1500" s="946" t="s">
        <v>197</v>
      </c>
      <c r="B1500" s="946" t="s">
        <v>198</v>
      </c>
      <c r="C1500" s="946" t="s">
        <v>199</v>
      </c>
      <c r="D1500" s="946" t="s">
        <v>200</v>
      </c>
      <c r="E1500" s="946" t="s">
        <v>201</v>
      </c>
      <c r="F1500" s="946" t="s">
        <v>202</v>
      </c>
      <c r="G1500" s="946" t="s">
        <v>203</v>
      </c>
      <c r="H1500" s="946" t="s">
        <v>204</v>
      </c>
      <c r="I1500" s="946" t="s">
        <v>205</v>
      </c>
      <c r="J1500" s="1475"/>
      <c r="K1500" s="1475"/>
      <c r="L1500" s="1475"/>
      <c r="M1500" s="1475"/>
    </row>
    <row r="1501" spans="1:13" ht="49.5">
      <c r="A1501" s="947">
        <v>44400</v>
      </c>
      <c r="B1501" s="948" t="s">
        <v>211</v>
      </c>
      <c r="C1501" s="949"/>
      <c r="D1501" s="949" t="s">
        <v>2010</v>
      </c>
      <c r="E1501" s="1478">
        <v>1</v>
      </c>
      <c r="F1501" s="1476">
        <v>1000000</v>
      </c>
      <c r="G1501" s="1478">
        <v>0</v>
      </c>
      <c r="H1501" s="1478">
        <v>0</v>
      </c>
      <c r="I1501" s="1478">
        <v>0</v>
      </c>
      <c r="J1501" s="1478">
        <v>1</v>
      </c>
      <c r="K1501" s="1474" t="s">
        <v>66</v>
      </c>
      <c r="L1501" s="1476">
        <v>1000000</v>
      </c>
      <c r="M1501" s="1474" t="s">
        <v>220</v>
      </c>
    </row>
    <row r="1502" spans="1:13">
      <c r="A1502" s="950" t="s">
        <v>243</v>
      </c>
      <c r="B1502" s="948" t="s">
        <v>2011</v>
      </c>
      <c r="C1502" s="948" t="s">
        <v>630</v>
      </c>
      <c r="D1502" s="948" t="s">
        <v>80</v>
      </c>
      <c r="E1502" s="1477"/>
      <c r="F1502" s="1477"/>
      <c r="G1502" s="1477"/>
      <c r="H1502" s="1477"/>
      <c r="I1502" s="1477"/>
      <c r="J1502" s="1477"/>
      <c r="K1502" s="1475"/>
      <c r="L1502" s="1477"/>
      <c r="M1502" s="1475"/>
    </row>
    <row r="1503" spans="1:13" ht="49.5">
      <c r="A1503" s="947">
        <v>43091</v>
      </c>
      <c r="B1503" s="948" t="s">
        <v>211</v>
      </c>
      <c r="C1503" s="949" t="s">
        <v>2012</v>
      </c>
      <c r="D1503" s="949" t="s">
        <v>2013</v>
      </c>
      <c r="E1503" s="1478">
        <v>1</v>
      </c>
      <c r="F1503" s="1476">
        <v>870000</v>
      </c>
      <c r="G1503" s="1478">
        <v>0</v>
      </c>
      <c r="H1503" s="1478">
        <v>0</v>
      </c>
      <c r="I1503" s="1478">
        <v>0</v>
      </c>
      <c r="J1503" s="1478">
        <v>1</v>
      </c>
      <c r="K1503" s="1474" t="s">
        <v>66</v>
      </c>
      <c r="L1503" s="1476">
        <v>870000</v>
      </c>
      <c r="M1503" s="1474" t="s">
        <v>2014</v>
      </c>
    </row>
    <row r="1504" spans="1:13">
      <c r="A1504" s="950" t="s">
        <v>257</v>
      </c>
      <c r="B1504" s="948" t="s">
        <v>218</v>
      </c>
      <c r="C1504" s="948" t="s">
        <v>2015</v>
      </c>
      <c r="D1504" s="948" t="s">
        <v>81</v>
      </c>
      <c r="E1504" s="1477"/>
      <c r="F1504" s="1477"/>
      <c r="G1504" s="1477"/>
      <c r="H1504" s="1477"/>
      <c r="I1504" s="1477"/>
      <c r="J1504" s="1477"/>
      <c r="K1504" s="1475"/>
      <c r="L1504" s="1477"/>
      <c r="M1504" s="1475"/>
    </row>
    <row r="1505" spans="1:13" ht="49.5">
      <c r="A1505" s="947">
        <v>44467</v>
      </c>
      <c r="B1505" s="948" t="s">
        <v>211</v>
      </c>
      <c r="C1505" s="949" t="s">
        <v>2016</v>
      </c>
      <c r="D1505" s="949" t="s">
        <v>2017</v>
      </c>
      <c r="E1505" s="1478">
        <v>2</v>
      </c>
      <c r="F1505" s="1476">
        <v>730000</v>
      </c>
      <c r="G1505" s="1478">
        <v>0</v>
      </c>
      <c r="H1505" s="1478">
        <v>0</v>
      </c>
      <c r="I1505" s="1478">
        <v>0</v>
      </c>
      <c r="J1505" s="1478">
        <v>2</v>
      </c>
      <c r="K1505" s="1474" t="s">
        <v>66</v>
      </c>
      <c r="L1505" s="1476">
        <v>1460000</v>
      </c>
      <c r="M1505" s="1474" t="s">
        <v>2018</v>
      </c>
    </row>
    <row r="1506" spans="1:13">
      <c r="A1506" s="950" t="s">
        <v>401</v>
      </c>
      <c r="B1506" s="948" t="s">
        <v>2011</v>
      </c>
      <c r="C1506" s="948" t="s">
        <v>2019</v>
      </c>
      <c r="D1506" s="948" t="s">
        <v>1004</v>
      </c>
      <c r="E1506" s="1477"/>
      <c r="F1506" s="1477"/>
      <c r="G1506" s="1477"/>
      <c r="H1506" s="1477"/>
      <c r="I1506" s="1477"/>
      <c r="J1506" s="1477"/>
      <c r="K1506" s="1475"/>
      <c r="L1506" s="1477"/>
      <c r="M1506" s="1475"/>
    </row>
    <row r="1507" spans="1:13">
      <c r="D1507" s="951" t="s">
        <v>1135</v>
      </c>
      <c r="E1507" s="945">
        <v>4</v>
      </c>
      <c r="G1507" s="945">
        <v>0</v>
      </c>
      <c r="H1507" s="945">
        <v>0</v>
      </c>
      <c r="I1507" s="945">
        <v>0</v>
      </c>
      <c r="J1507" s="945">
        <v>4</v>
      </c>
      <c r="L1507" s="952">
        <v>3330000</v>
      </c>
    </row>
    <row r="1510" spans="1:13" ht="20.25">
      <c r="A1510" s="1479" t="s">
        <v>1133</v>
      </c>
      <c r="B1510" s="1480"/>
      <c r="C1510" s="1480"/>
      <c r="D1510" s="1480"/>
      <c r="E1510" s="1480"/>
      <c r="F1510" s="1480"/>
      <c r="G1510" s="1480"/>
      <c r="H1510" s="1480"/>
      <c r="I1510" s="1480"/>
      <c r="J1510" s="1480"/>
      <c r="K1510" s="1480"/>
      <c r="L1510" s="1480"/>
      <c r="M1510" s="1480"/>
    </row>
    <row r="1512" spans="1:13">
      <c r="A1512" s="945" t="s">
        <v>2020</v>
      </c>
    </row>
    <row r="1513" spans="1:13">
      <c r="A1513" s="946" t="s">
        <v>189</v>
      </c>
      <c r="B1513" s="946" t="s">
        <v>53</v>
      </c>
      <c r="C1513" s="946" t="s">
        <v>190</v>
      </c>
      <c r="D1513" s="946" t="s">
        <v>191</v>
      </c>
      <c r="E1513" s="1481" t="s">
        <v>192</v>
      </c>
      <c r="F1513" s="1482"/>
      <c r="G1513" s="1482"/>
      <c r="H1513" s="1482"/>
      <c r="I1513" s="1483"/>
      <c r="J1513" s="1484" t="s">
        <v>193</v>
      </c>
      <c r="K1513" s="1484" t="s">
        <v>194</v>
      </c>
      <c r="L1513" s="1484" t="s">
        <v>195</v>
      </c>
      <c r="M1513" s="1484" t="s">
        <v>196</v>
      </c>
    </row>
    <row r="1514" spans="1:13">
      <c r="A1514" s="946" t="s">
        <v>197</v>
      </c>
      <c r="B1514" s="946" t="s">
        <v>198</v>
      </c>
      <c r="C1514" s="946" t="s">
        <v>199</v>
      </c>
      <c r="D1514" s="946" t="s">
        <v>200</v>
      </c>
      <c r="E1514" s="946" t="s">
        <v>201</v>
      </c>
      <c r="F1514" s="946" t="s">
        <v>202</v>
      </c>
      <c r="G1514" s="946" t="s">
        <v>203</v>
      </c>
      <c r="H1514" s="946" t="s">
        <v>204</v>
      </c>
      <c r="I1514" s="946" t="s">
        <v>205</v>
      </c>
      <c r="J1514" s="1475"/>
      <c r="K1514" s="1475"/>
      <c r="L1514" s="1475"/>
      <c r="M1514" s="1475"/>
    </row>
    <row r="1515" spans="1:13">
      <c r="A1515" s="947">
        <v>41002</v>
      </c>
      <c r="B1515" s="948" t="s">
        <v>211</v>
      </c>
      <c r="C1515" s="949" t="s">
        <v>2021</v>
      </c>
      <c r="D1515" s="949" t="s">
        <v>2022</v>
      </c>
      <c r="E1515" s="1478">
        <v>1</v>
      </c>
      <c r="F1515" s="1476">
        <v>148000</v>
      </c>
      <c r="G1515" s="1478">
        <v>0</v>
      </c>
      <c r="H1515" s="1478">
        <v>0</v>
      </c>
      <c r="I1515" s="1478">
        <v>0</v>
      </c>
      <c r="J1515" s="1478">
        <v>1</v>
      </c>
      <c r="K1515" s="1474" t="s">
        <v>64</v>
      </c>
      <c r="L1515" s="1476">
        <v>148000</v>
      </c>
      <c r="M1515" s="1474" t="s">
        <v>213</v>
      </c>
    </row>
    <row r="1516" spans="1:13">
      <c r="A1516" s="950" t="s">
        <v>243</v>
      </c>
      <c r="B1516" s="948" t="s">
        <v>210</v>
      </c>
      <c r="C1516" s="948" t="s">
        <v>1655</v>
      </c>
      <c r="D1516" s="948" t="s">
        <v>80</v>
      </c>
      <c r="E1516" s="1477"/>
      <c r="F1516" s="1477"/>
      <c r="G1516" s="1477"/>
      <c r="H1516" s="1477"/>
      <c r="I1516" s="1477"/>
      <c r="J1516" s="1477"/>
      <c r="K1516" s="1475"/>
      <c r="L1516" s="1477"/>
      <c r="M1516" s="1475"/>
    </row>
    <row r="1517" spans="1:13">
      <c r="D1517" s="951" t="s">
        <v>1135</v>
      </c>
      <c r="E1517" s="945">
        <v>1</v>
      </c>
      <c r="G1517" s="945">
        <v>0</v>
      </c>
      <c r="H1517" s="945">
        <v>0</v>
      </c>
      <c r="I1517" s="945">
        <v>0</v>
      </c>
      <c r="J1517" s="945">
        <v>1</v>
      </c>
      <c r="L1517" s="952">
        <v>148000</v>
      </c>
    </row>
    <row r="1520" spans="1:13" ht="20.25">
      <c r="A1520" s="1479" t="s">
        <v>1133</v>
      </c>
      <c r="B1520" s="1480"/>
      <c r="C1520" s="1480"/>
      <c r="D1520" s="1480"/>
      <c r="E1520" s="1480"/>
      <c r="F1520" s="1480"/>
      <c r="G1520" s="1480"/>
      <c r="H1520" s="1480"/>
      <c r="I1520" s="1480"/>
      <c r="J1520" s="1480"/>
      <c r="K1520" s="1480"/>
      <c r="L1520" s="1480"/>
      <c r="M1520" s="1480"/>
    </row>
    <row r="1522" spans="1:13">
      <c r="A1522" s="945" t="s">
        <v>2023</v>
      </c>
    </row>
    <row r="1523" spans="1:13">
      <c r="A1523" s="946" t="s">
        <v>189</v>
      </c>
      <c r="B1523" s="946" t="s">
        <v>53</v>
      </c>
      <c r="C1523" s="946" t="s">
        <v>190</v>
      </c>
      <c r="D1523" s="946" t="s">
        <v>191</v>
      </c>
      <c r="E1523" s="1481" t="s">
        <v>192</v>
      </c>
      <c r="F1523" s="1482"/>
      <c r="G1523" s="1482"/>
      <c r="H1523" s="1482"/>
      <c r="I1523" s="1483"/>
      <c r="J1523" s="1484" t="s">
        <v>193</v>
      </c>
      <c r="K1523" s="1484" t="s">
        <v>194</v>
      </c>
      <c r="L1523" s="1484" t="s">
        <v>195</v>
      </c>
      <c r="M1523" s="1484" t="s">
        <v>196</v>
      </c>
    </row>
    <row r="1524" spans="1:13">
      <c r="A1524" s="946" t="s">
        <v>197</v>
      </c>
      <c r="B1524" s="946" t="s">
        <v>198</v>
      </c>
      <c r="C1524" s="946" t="s">
        <v>199</v>
      </c>
      <c r="D1524" s="946" t="s">
        <v>200</v>
      </c>
      <c r="E1524" s="946" t="s">
        <v>201</v>
      </c>
      <c r="F1524" s="946" t="s">
        <v>202</v>
      </c>
      <c r="G1524" s="946" t="s">
        <v>203</v>
      </c>
      <c r="H1524" s="946" t="s">
        <v>204</v>
      </c>
      <c r="I1524" s="946" t="s">
        <v>205</v>
      </c>
      <c r="J1524" s="1475"/>
      <c r="K1524" s="1475"/>
      <c r="L1524" s="1475"/>
      <c r="M1524" s="1475"/>
    </row>
    <row r="1525" spans="1:13">
      <c r="A1525" s="947">
        <v>41326</v>
      </c>
      <c r="B1525" s="948" t="s">
        <v>211</v>
      </c>
      <c r="C1525" s="949" t="s">
        <v>2024</v>
      </c>
      <c r="D1525" s="949" t="s">
        <v>2025</v>
      </c>
      <c r="E1525" s="1478">
        <v>1</v>
      </c>
      <c r="F1525" s="1476">
        <v>330000</v>
      </c>
      <c r="G1525" s="1478">
        <v>0</v>
      </c>
      <c r="H1525" s="1478">
        <v>0</v>
      </c>
      <c r="I1525" s="1478">
        <v>0</v>
      </c>
      <c r="J1525" s="1478">
        <v>1</v>
      </c>
      <c r="K1525" s="1474" t="s">
        <v>64</v>
      </c>
      <c r="L1525" s="1476">
        <v>330000</v>
      </c>
      <c r="M1525" s="1474" t="s">
        <v>280</v>
      </c>
    </row>
    <row r="1526" spans="1:13">
      <c r="A1526" s="950" t="s">
        <v>243</v>
      </c>
      <c r="B1526" s="948" t="s">
        <v>218</v>
      </c>
      <c r="C1526" s="948" t="s">
        <v>2026</v>
      </c>
      <c r="D1526" s="948" t="s">
        <v>80</v>
      </c>
      <c r="E1526" s="1477"/>
      <c r="F1526" s="1477"/>
      <c r="G1526" s="1477"/>
      <c r="H1526" s="1477"/>
      <c r="I1526" s="1477"/>
      <c r="J1526" s="1477"/>
      <c r="K1526" s="1475"/>
      <c r="L1526" s="1477"/>
      <c r="M1526" s="1475"/>
    </row>
    <row r="1527" spans="1:13">
      <c r="D1527" s="951" t="s">
        <v>1135</v>
      </c>
      <c r="E1527" s="945">
        <v>1</v>
      </c>
      <c r="G1527" s="945">
        <v>0</v>
      </c>
      <c r="H1527" s="945">
        <v>0</v>
      </c>
      <c r="I1527" s="945">
        <v>0</v>
      </c>
      <c r="J1527" s="945">
        <v>1</v>
      </c>
      <c r="L1527" s="952">
        <v>330000</v>
      </c>
    </row>
    <row r="1530" spans="1:13" ht="20.25">
      <c r="A1530" s="1479" t="s">
        <v>1133</v>
      </c>
      <c r="B1530" s="1480"/>
      <c r="C1530" s="1480"/>
      <c r="D1530" s="1480"/>
      <c r="E1530" s="1480"/>
      <c r="F1530" s="1480"/>
      <c r="G1530" s="1480"/>
      <c r="H1530" s="1480"/>
      <c r="I1530" s="1480"/>
      <c r="J1530" s="1480"/>
      <c r="K1530" s="1480"/>
      <c r="L1530" s="1480"/>
      <c r="M1530" s="1480"/>
    </row>
    <row r="1532" spans="1:13">
      <c r="A1532" s="945" t="s">
        <v>2027</v>
      </c>
    </row>
    <row r="1533" spans="1:13">
      <c r="A1533" s="946" t="s">
        <v>189</v>
      </c>
      <c r="B1533" s="946" t="s">
        <v>53</v>
      </c>
      <c r="C1533" s="946" t="s">
        <v>190</v>
      </c>
      <c r="D1533" s="946" t="s">
        <v>191</v>
      </c>
      <c r="E1533" s="1481" t="s">
        <v>192</v>
      </c>
      <c r="F1533" s="1482"/>
      <c r="G1533" s="1482"/>
      <c r="H1533" s="1482"/>
      <c r="I1533" s="1483"/>
      <c r="J1533" s="1484" t="s">
        <v>193</v>
      </c>
      <c r="K1533" s="1484" t="s">
        <v>194</v>
      </c>
      <c r="L1533" s="1484" t="s">
        <v>195</v>
      </c>
      <c r="M1533" s="1484" t="s">
        <v>196</v>
      </c>
    </row>
    <row r="1534" spans="1:13">
      <c r="A1534" s="946" t="s">
        <v>197</v>
      </c>
      <c r="B1534" s="946" t="s">
        <v>198</v>
      </c>
      <c r="C1534" s="946" t="s">
        <v>199</v>
      </c>
      <c r="D1534" s="946" t="s">
        <v>200</v>
      </c>
      <c r="E1534" s="946" t="s">
        <v>201</v>
      </c>
      <c r="F1534" s="946" t="s">
        <v>202</v>
      </c>
      <c r="G1534" s="946" t="s">
        <v>203</v>
      </c>
      <c r="H1534" s="946" t="s">
        <v>204</v>
      </c>
      <c r="I1534" s="946" t="s">
        <v>205</v>
      </c>
      <c r="J1534" s="1475"/>
      <c r="K1534" s="1475"/>
      <c r="L1534" s="1475"/>
      <c r="M1534" s="1475"/>
    </row>
    <row r="1535" spans="1:13">
      <c r="A1535" s="947">
        <v>43259</v>
      </c>
      <c r="B1535" s="948" t="s">
        <v>211</v>
      </c>
      <c r="C1535" s="949"/>
      <c r="D1535" s="949" t="s">
        <v>2028</v>
      </c>
      <c r="E1535" s="1478">
        <v>1</v>
      </c>
      <c r="F1535" s="1476">
        <v>297000</v>
      </c>
      <c r="G1535" s="1478">
        <v>0</v>
      </c>
      <c r="H1535" s="1478">
        <v>0</v>
      </c>
      <c r="I1535" s="1478">
        <v>0</v>
      </c>
      <c r="J1535" s="1478">
        <v>1</v>
      </c>
      <c r="K1535" s="1474" t="s">
        <v>66</v>
      </c>
      <c r="L1535" s="1476">
        <v>297000</v>
      </c>
      <c r="M1535" s="1474" t="s">
        <v>1557</v>
      </c>
    </row>
    <row r="1536" spans="1:13">
      <c r="A1536" s="950" t="s">
        <v>248</v>
      </c>
      <c r="B1536" s="948" t="s">
        <v>218</v>
      </c>
      <c r="C1536" s="948" t="s">
        <v>2029</v>
      </c>
      <c r="D1536" s="948" t="s">
        <v>80</v>
      </c>
      <c r="E1536" s="1477"/>
      <c r="F1536" s="1477"/>
      <c r="G1536" s="1477"/>
      <c r="H1536" s="1477"/>
      <c r="I1536" s="1477"/>
      <c r="J1536" s="1477"/>
      <c r="K1536" s="1475"/>
      <c r="L1536" s="1477"/>
      <c r="M1536" s="1475"/>
    </row>
    <row r="1537" spans="1:13" ht="33">
      <c r="A1537" s="947">
        <v>43628</v>
      </c>
      <c r="B1537" s="948" t="s">
        <v>211</v>
      </c>
      <c r="C1537" s="949" t="s">
        <v>2030</v>
      </c>
      <c r="D1537" s="949" t="s">
        <v>2031</v>
      </c>
      <c r="E1537" s="1478">
        <v>1</v>
      </c>
      <c r="F1537" s="1476">
        <v>320000</v>
      </c>
      <c r="G1537" s="1478">
        <v>0</v>
      </c>
      <c r="H1537" s="1478">
        <v>0</v>
      </c>
      <c r="I1537" s="1478">
        <v>0</v>
      </c>
      <c r="J1537" s="1478">
        <v>1</v>
      </c>
      <c r="K1537" s="1474" t="s">
        <v>64</v>
      </c>
      <c r="L1537" s="1476">
        <v>320000</v>
      </c>
      <c r="M1537" s="1474" t="s">
        <v>2032</v>
      </c>
    </row>
    <row r="1538" spans="1:13">
      <c r="A1538" s="950" t="s">
        <v>312</v>
      </c>
      <c r="B1538" s="948" t="s">
        <v>218</v>
      </c>
      <c r="C1538" s="948" t="s">
        <v>2033</v>
      </c>
      <c r="D1538" s="948" t="s">
        <v>80</v>
      </c>
      <c r="E1538" s="1477"/>
      <c r="F1538" s="1477"/>
      <c r="G1538" s="1477"/>
      <c r="H1538" s="1477"/>
      <c r="I1538" s="1477"/>
      <c r="J1538" s="1477"/>
      <c r="K1538" s="1475"/>
      <c r="L1538" s="1477"/>
      <c r="M1538" s="1475"/>
    </row>
    <row r="1539" spans="1:13">
      <c r="D1539" s="951" t="s">
        <v>1135</v>
      </c>
      <c r="E1539" s="945">
        <v>2</v>
      </c>
      <c r="G1539" s="945">
        <v>0</v>
      </c>
      <c r="H1539" s="945">
        <v>0</v>
      </c>
      <c r="I1539" s="945">
        <v>0</v>
      </c>
      <c r="J1539" s="945">
        <v>2</v>
      </c>
      <c r="L1539" s="952">
        <v>617000</v>
      </c>
    </row>
    <row r="1542" spans="1:13" ht="20.25">
      <c r="A1542" s="1479" t="s">
        <v>1133</v>
      </c>
      <c r="B1542" s="1480"/>
      <c r="C1542" s="1480"/>
      <c r="D1542" s="1480"/>
      <c r="E1542" s="1480"/>
      <c r="F1542" s="1480"/>
      <c r="G1542" s="1480"/>
      <c r="H1542" s="1480"/>
      <c r="I1542" s="1480"/>
      <c r="J1542" s="1480"/>
      <c r="K1542" s="1480"/>
      <c r="L1542" s="1480"/>
      <c r="M1542" s="1480"/>
    </row>
    <row r="1544" spans="1:13">
      <c r="A1544" s="945" t="s">
        <v>2034</v>
      </c>
    </row>
    <row r="1545" spans="1:13">
      <c r="A1545" s="946" t="s">
        <v>189</v>
      </c>
      <c r="B1545" s="946" t="s">
        <v>53</v>
      </c>
      <c r="C1545" s="946" t="s">
        <v>190</v>
      </c>
      <c r="D1545" s="946" t="s">
        <v>191</v>
      </c>
      <c r="E1545" s="1481" t="s">
        <v>192</v>
      </c>
      <c r="F1545" s="1482"/>
      <c r="G1545" s="1482"/>
      <c r="H1545" s="1482"/>
      <c r="I1545" s="1483"/>
      <c r="J1545" s="1484" t="s">
        <v>193</v>
      </c>
      <c r="K1545" s="1484" t="s">
        <v>194</v>
      </c>
      <c r="L1545" s="1484" t="s">
        <v>195</v>
      </c>
      <c r="M1545" s="1484" t="s">
        <v>196</v>
      </c>
    </row>
    <row r="1546" spans="1:13">
      <c r="A1546" s="946" t="s">
        <v>197</v>
      </c>
      <c r="B1546" s="946" t="s">
        <v>198</v>
      </c>
      <c r="C1546" s="946" t="s">
        <v>199</v>
      </c>
      <c r="D1546" s="946" t="s">
        <v>200</v>
      </c>
      <c r="E1546" s="946" t="s">
        <v>201</v>
      </c>
      <c r="F1546" s="946" t="s">
        <v>202</v>
      </c>
      <c r="G1546" s="946" t="s">
        <v>203</v>
      </c>
      <c r="H1546" s="946" t="s">
        <v>204</v>
      </c>
      <c r="I1546" s="946" t="s">
        <v>205</v>
      </c>
      <c r="J1546" s="1475"/>
      <c r="K1546" s="1475"/>
      <c r="L1546" s="1475"/>
      <c r="M1546" s="1475"/>
    </row>
    <row r="1547" spans="1:13" ht="49.5">
      <c r="A1547" s="947">
        <v>41500</v>
      </c>
      <c r="B1547" s="948" t="s">
        <v>211</v>
      </c>
      <c r="C1547" s="949" t="s">
        <v>2035</v>
      </c>
      <c r="D1547" s="949" t="s">
        <v>2036</v>
      </c>
      <c r="E1547" s="1478">
        <v>1</v>
      </c>
      <c r="F1547" s="1476">
        <v>2500000</v>
      </c>
      <c r="G1547" s="1478">
        <v>0</v>
      </c>
      <c r="H1547" s="1478">
        <v>0</v>
      </c>
      <c r="I1547" s="1478">
        <v>0</v>
      </c>
      <c r="J1547" s="1478">
        <v>1</v>
      </c>
      <c r="K1547" s="1474" t="s">
        <v>66</v>
      </c>
      <c r="L1547" s="1476">
        <v>2500000</v>
      </c>
      <c r="M1547" s="1474" t="s">
        <v>377</v>
      </c>
    </row>
    <row r="1548" spans="1:13">
      <c r="A1548" s="950" t="s">
        <v>256</v>
      </c>
      <c r="B1548" s="948" t="s">
        <v>218</v>
      </c>
      <c r="C1548" s="948" t="s">
        <v>2037</v>
      </c>
      <c r="D1548" s="948" t="s">
        <v>81</v>
      </c>
      <c r="E1548" s="1477"/>
      <c r="F1548" s="1477"/>
      <c r="G1548" s="1477"/>
      <c r="H1548" s="1477"/>
      <c r="I1548" s="1477"/>
      <c r="J1548" s="1477"/>
      <c r="K1548" s="1475"/>
      <c r="L1548" s="1477"/>
      <c r="M1548" s="1475"/>
    </row>
    <row r="1549" spans="1:13">
      <c r="D1549" s="951" t="s">
        <v>1135</v>
      </c>
      <c r="E1549" s="945">
        <v>1</v>
      </c>
      <c r="G1549" s="945">
        <v>0</v>
      </c>
      <c r="H1549" s="945">
        <v>0</v>
      </c>
      <c r="I1549" s="945">
        <v>0</v>
      </c>
      <c r="J1549" s="945">
        <v>1</v>
      </c>
      <c r="L1549" s="952">
        <v>2500000</v>
      </c>
    </row>
    <row r="1552" spans="1:13" ht="20.25">
      <c r="A1552" s="1479" t="s">
        <v>1133</v>
      </c>
      <c r="B1552" s="1480"/>
      <c r="C1552" s="1480"/>
      <c r="D1552" s="1480"/>
      <c r="E1552" s="1480"/>
      <c r="F1552" s="1480"/>
      <c r="G1552" s="1480"/>
      <c r="H1552" s="1480"/>
      <c r="I1552" s="1480"/>
      <c r="J1552" s="1480"/>
      <c r="K1552" s="1480"/>
      <c r="L1552" s="1480"/>
      <c r="M1552" s="1480"/>
    </row>
    <row r="1554" spans="1:13">
      <c r="A1554" s="945" t="s">
        <v>2038</v>
      </c>
    </row>
    <row r="1555" spans="1:13">
      <c r="A1555" s="946" t="s">
        <v>189</v>
      </c>
      <c r="B1555" s="946" t="s">
        <v>53</v>
      </c>
      <c r="C1555" s="946" t="s">
        <v>190</v>
      </c>
      <c r="D1555" s="946" t="s">
        <v>191</v>
      </c>
      <c r="E1555" s="1481" t="s">
        <v>192</v>
      </c>
      <c r="F1555" s="1482"/>
      <c r="G1555" s="1482"/>
      <c r="H1555" s="1482"/>
      <c r="I1555" s="1483"/>
      <c r="J1555" s="1484" t="s">
        <v>193</v>
      </c>
      <c r="K1555" s="1484" t="s">
        <v>194</v>
      </c>
      <c r="L1555" s="1484" t="s">
        <v>195</v>
      </c>
      <c r="M1555" s="1484" t="s">
        <v>196</v>
      </c>
    </row>
    <row r="1556" spans="1:13">
      <c r="A1556" s="946" t="s">
        <v>197</v>
      </c>
      <c r="B1556" s="946" t="s">
        <v>198</v>
      </c>
      <c r="C1556" s="946" t="s">
        <v>199</v>
      </c>
      <c r="D1556" s="946" t="s">
        <v>200</v>
      </c>
      <c r="E1556" s="946" t="s">
        <v>201</v>
      </c>
      <c r="F1556" s="946" t="s">
        <v>202</v>
      </c>
      <c r="G1556" s="946" t="s">
        <v>203</v>
      </c>
      <c r="H1556" s="946" t="s">
        <v>204</v>
      </c>
      <c r="I1556" s="946" t="s">
        <v>205</v>
      </c>
      <c r="J1556" s="1475"/>
      <c r="K1556" s="1475"/>
      <c r="L1556" s="1475"/>
      <c r="M1556" s="1475"/>
    </row>
    <row r="1557" spans="1:13">
      <c r="A1557" s="947">
        <v>41761</v>
      </c>
      <c r="B1557" s="948" t="s">
        <v>211</v>
      </c>
      <c r="C1557" s="949" t="s">
        <v>122</v>
      </c>
      <c r="D1557" s="949" t="s">
        <v>2039</v>
      </c>
      <c r="E1557" s="1478">
        <v>1</v>
      </c>
      <c r="F1557" s="1476">
        <v>132000</v>
      </c>
      <c r="G1557" s="1478">
        <v>0</v>
      </c>
      <c r="H1557" s="1478">
        <v>0</v>
      </c>
      <c r="I1557" s="1478">
        <v>0</v>
      </c>
      <c r="J1557" s="1478">
        <v>1</v>
      </c>
      <c r="K1557" s="1474" t="s">
        <v>64</v>
      </c>
      <c r="L1557" s="1476">
        <v>132000</v>
      </c>
      <c r="M1557" s="1474" t="s">
        <v>115</v>
      </c>
    </row>
    <row r="1558" spans="1:13">
      <c r="A1558" s="950" t="s">
        <v>258</v>
      </c>
      <c r="B1558" s="948" t="s">
        <v>218</v>
      </c>
      <c r="C1558" s="948" t="s">
        <v>121</v>
      </c>
      <c r="D1558" s="948" t="s">
        <v>83</v>
      </c>
      <c r="E1558" s="1477"/>
      <c r="F1558" s="1477"/>
      <c r="G1558" s="1477"/>
      <c r="H1558" s="1477"/>
      <c r="I1558" s="1477"/>
      <c r="J1558" s="1477"/>
      <c r="K1558" s="1475"/>
      <c r="L1558" s="1477"/>
      <c r="M1558" s="1475"/>
    </row>
    <row r="1559" spans="1:13" ht="33">
      <c r="A1559" s="947">
        <v>43899</v>
      </c>
      <c r="B1559" s="948" t="s">
        <v>211</v>
      </c>
      <c r="C1559" s="949"/>
      <c r="D1559" s="949" t="s">
        <v>2040</v>
      </c>
      <c r="E1559" s="1478">
        <v>1</v>
      </c>
      <c r="F1559" s="1476">
        <v>400000</v>
      </c>
      <c r="G1559" s="1478">
        <v>0</v>
      </c>
      <c r="H1559" s="1478">
        <v>0</v>
      </c>
      <c r="I1559" s="1478">
        <v>0</v>
      </c>
      <c r="J1559" s="1478">
        <v>1</v>
      </c>
      <c r="K1559" s="1474" t="s">
        <v>64</v>
      </c>
      <c r="L1559" s="1476">
        <v>400000</v>
      </c>
      <c r="M1559" s="1474" t="s">
        <v>2041</v>
      </c>
    </row>
    <row r="1560" spans="1:13">
      <c r="A1560" s="950" t="s">
        <v>256</v>
      </c>
      <c r="B1560" s="948" t="s">
        <v>218</v>
      </c>
      <c r="C1560" s="948" t="s">
        <v>295</v>
      </c>
      <c r="D1560" s="948" t="s">
        <v>81</v>
      </c>
      <c r="E1560" s="1477"/>
      <c r="F1560" s="1477"/>
      <c r="G1560" s="1477"/>
      <c r="H1560" s="1477"/>
      <c r="I1560" s="1477"/>
      <c r="J1560" s="1477"/>
      <c r="K1560" s="1475"/>
      <c r="L1560" s="1477"/>
      <c r="M1560" s="1475"/>
    </row>
    <row r="1561" spans="1:13" ht="33">
      <c r="A1561" s="947">
        <v>44187</v>
      </c>
      <c r="B1561" s="948" t="s">
        <v>211</v>
      </c>
      <c r="C1561" s="949" t="s">
        <v>2042</v>
      </c>
      <c r="D1561" s="949" t="s">
        <v>2043</v>
      </c>
      <c r="E1561" s="1478">
        <v>1</v>
      </c>
      <c r="F1561" s="1476">
        <v>495000</v>
      </c>
      <c r="G1561" s="1478">
        <v>0</v>
      </c>
      <c r="H1561" s="1478">
        <v>0</v>
      </c>
      <c r="I1561" s="1478">
        <v>0</v>
      </c>
      <c r="J1561" s="1478">
        <v>1</v>
      </c>
      <c r="K1561" s="1474" t="s">
        <v>64</v>
      </c>
      <c r="L1561" s="1476">
        <v>495000</v>
      </c>
      <c r="M1561" s="1474" t="s">
        <v>2044</v>
      </c>
    </row>
    <row r="1562" spans="1:13">
      <c r="A1562" s="950" t="s">
        <v>257</v>
      </c>
      <c r="B1562" s="948" t="s">
        <v>1695</v>
      </c>
      <c r="C1562" s="948" t="s">
        <v>2045</v>
      </c>
      <c r="D1562" s="948" t="s">
        <v>81</v>
      </c>
      <c r="E1562" s="1477"/>
      <c r="F1562" s="1477"/>
      <c r="G1562" s="1477"/>
      <c r="H1562" s="1477"/>
      <c r="I1562" s="1477"/>
      <c r="J1562" s="1477"/>
      <c r="K1562" s="1475"/>
      <c r="L1562" s="1477"/>
      <c r="M1562" s="1475"/>
    </row>
    <row r="1563" spans="1:13">
      <c r="D1563" s="951" t="s">
        <v>1135</v>
      </c>
      <c r="E1563" s="945">
        <v>3</v>
      </c>
      <c r="G1563" s="945">
        <v>0</v>
      </c>
      <c r="H1563" s="945">
        <v>0</v>
      </c>
      <c r="I1563" s="945">
        <v>0</v>
      </c>
      <c r="J1563" s="945">
        <v>3</v>
      </c>
      <c r="L1563" s="952">
        <v>1027000</v>
      </c>
    </row>
    <row r="1566" spans="1:13" ht="20.25">
      <c r="A1566" s="1479" t="s">
        <v>1133</v>
      </c>
      <c r="B1566" s="1480"/>
      <c r="C1566" s="1480"/>
      <c r="D1566" s="1480"/>
      <c r="E1566" s="1480"/>
      <c r="F1566" s="1480"/>
      <c r="G1566" s="1480"/>
      <c r="H1566" s="1480"/>
      <c r="I1566" s="1480"/>
      <c r="J1566" s="1480"/>
      <c r="K1566" s="1480"/>
      <c r="L1566" s="1480"/>
      <c r="M1566" s="1480"/>
    </row>
    <row r="1568" spans="1:13">
      <c r="A1568" s="945" t="s">
        <v>2046</v>
      </c>
    </row>
    <row r="1569" spans="1:13">
      <c r="A1569" s="946" t="s">
        <v>189</v>
      </c>
      <c r="B1569" s="946" t="s">
        <v>53</v>
      </c>
      <c r="C1569" s="946" t="s">
        <v>190</v>
      </c>
      <c r="D1569" s="946" t="s">
        <v>191</v>
      </c>
      <c r="E1569" s="1481" t="s">
        <v>192</v>
      </c>
      <c r="F1569" s="1482"/>
      <c r="G1569" s="1482"/>
      <c r="H1569" s="1482"/>
      <c r="I1569" s="1483"/>
      <c r="J1569" s="1484" t="s">
        <v>193</v>
      </c>
      <c r="K1569" s="1484" t="s">
        <v>194</v>
      </c>
      <c r="L1569" s="1484" t="s">
        <v>195</v>
      </c>
      <c r="M1569" s="1484" t="s">
        <v>196</v>
      </c>
    </row>
    <row r="1570" spans="1:13">
      <c r="A1570" s="946" t="s">
        <v>197</v>
      </c>
      <c r="B1570" s="946" t="s">
        <v>198</v>
      </c>
      <c r="C1570" s="946" t="s">
        <v>199</v>
      </c>
      <c r="D1570" s="946" t="s">
        <v>200</v>
      </c>
      <c r="E1570" s="946" t="s">
        <v>201</v>
      </c>
      <c r="F1570" s="946" t="s">
        <v>202</v>
      </c>
      <c r="G1570" s="946" t="s">
        <v>203</v>
      </c>
      <c r="H1570" s="946" t="s">
        <v>204</v>
      </c>
      <c r="I1570" s="946" t="s">
        <v>205</v>
      </c>
      <c r="J1570" s="1475"/>
      <c r="K1570" s="1475"/>
      <c r="L1570" s="1475"/>
      <c r="M1570" s="1475"/>
    </row>
    <row r="1571" spans="1:13">
      <c r="A1571" s="947">
        <v>41787</v>
      </c>
      <c r="B1571" s="948" t="s">
        <v>211</v>
      </c>
      <c r="C1571" s="949" t="s">
        <v>2047</v>
      </c>
      <c r="D1571" s="949" t="s">
        <v>2048</v>
      </c>
      <c r="E1571" s="1478">
        <v>1</v>
      </c>
      <c r="F1571" s="1476">
        <v>310000</v>
      </c>
      <c r="G1571" s="1478">
        <v>0</v>
      </c>
      <c r="H1571" s="1478">
        <v>0</v>
      </c>
      <c r="I1571" s="1478">
        <v>0</v>
      </c>
      <c r="J1571" s="1478">
        <v>1</v>
      </c>
      <c r="K1571" s="1474" t="s">
        <v>64</v>
      </c>
      <c r="L1571" s="1476">
        <v>310000</v>
      </c>
      <c r="M1571" s="1474" t="s">
        <v>2049</v>
      </c>
    </row>
    <row r="1572" spans="1:13">
      <c r="A1572" s="950" t="s">
        <v>275</v>
      </c>
      <c r="B1572" s="948" t="s">
        <v>218</v>
      </c>
      <c r="C1572" s="948" t="s">
        <v>2050</v>
      </c>
      <c r="D1572" s="948" t="s">
        <v>827</v>
      </c>
      <c r="E1572" s="1477"/>
      <c r="F1572" s="1477"/>
      <c r="G1572" s="1477"/>
      <c r="H1572" s="1477"/>
      <c r="I1572" s="1477"/>
      <c r="J1572" s="1477"/>
      <c r="K1572" s="1475"/>
      <c r="L1572" s="1477"/>
      <c r="M1572" s="1475"/>
    </row>
    <row r="1573" spans="1:13">
      <c r="D1573" s="951" t="s">
        <v>1135</v>
      </c>
      <c r="E1573" s="945">
        <v>1</v>
      </c>
      <c r="G1573" s="945">
        <v>0</v>
      </c>
      <c r="H1573" s="945">
        <v>0</v>
      </c>
      <c r="I1573" s="945">
        <v>0</v>
      </c>
      <c r="J1573" s="945">
        <v>1</v>
      </c>
      <c r="L1573" s="952">
        <v>310000</v>
      </c>
    </row>
    <row r="1576" spans="1:13" ht="20.25">
      <c r="A1576" s="1479" t="s">
        <v>1133</v>
      </c>
      <c r="B1576" s="1480"/>
      <c r="C1576" s="1480"/>
      <c r="D1576" s="1480"/>
      <c r="E1576" s="1480"/>
      <c r="F1576" s="1480"/>
      <c r="G1576" s="1480"/>
      <c r="H1576" s="1480"/>
      <c r="I1576" s="1480"/>
      <c r="J1576" s="1480"/>
      <c r="K1576" s="1480"/>
      <c r="L1576" s="1480"/>
      <c r="M1576" s="1480"/>
    </row>
    <row r="1578" spans="1:13">
      <c r="A1578" s="945" t="s">
        <v>2051</v>
      </c>
    </row>
    <row r="1579" spans="1:13">
      <c r="A1579" s="946" t="s">
        <v>189</v>
      </c>
      <c r="B1579" s="946" t="s">
        <v>53</v>
      </c>
      <c r="C1579" s="946" t="s">
        <v>190</v>
      </c>
      <c r="D1579" s="946" t="s">
        <v>191</v>
      </c>
      <c r="E1579" s="1481" t="s">
        <v>192</v>
      </c>
      <c r="F1579" s="1482"/>
      <c r="G1579" s="1482"/>
      <c r="H1579" s="1482"/>
      <c r="I1579" s="1483"/>
      <c r="J1579" s="1484" t="s">
        <v>193</v>
      </c>
      <c r="K1579" s="1484" t="s">
        <v>194</v>
      </c>
      <c r="L1579" s="1484" t="s">
        <v>195</v>
      </c>
      <c r="M1579" s="1484" t="s">
        <v>196</v>
      </c>
    </row>
    <row r="1580" spans="1:13">
      <c r="A1580" s="946" t="s">
        <v>197</v>
      </c>
      <c r="B1580" s="946" t="s">
        <v>198</v>
      </c>
      <c r="C1580" s="946" t="s">
        <v>199</v>
      </c>
      <c r="D1580" s="946" t="s">
        <v>200</v>
      </c>
      <c r="E1580" s="946" t="s">
        <v>201</v>
      </c>
      <c r="F1580" s="946" t="s">
        <v>202</v>
      </c>
      <c r="G1580" s="946" t="s">
        <v>203</v>
      </c>
      <c r="H1580" s="946" t="s">
        <v>204</v>
      </c>
      <c r="I1580" s="946" t="s">
        <v>205</v>
      </c>
      <c r="J1580" s="1475"/>
      <c r="K1580" s="1475"/>
      <c r="L1580" s="1475"/>
      <c r="M1580" s="1475"/>
    </row>
    <row r="1581" spans="1:13">
      <c r="A1581" s="947">
        <v>41836</v>
      </c>
      <c r="B1581" s="948" t="s">
        <v>211</v>
      </c>
      <c r="C1581" s="949" t="s">
        <v>2052</v>
      </c>
      <c r="D1581" s="949" t="s">
        <v>2053</v>
      </c>
      <c r="E1581" s="1478">
        <v>1</v>
      </c>
      <c r="F1581" s="1476">
        <v>297000</v>
      </c>
      <c r="G1581" s="1478">
        <v>0</v>
      </c>
      <c r="H1581" s="1478">
        <v>0</v>
      </c>
      <c r="I1581" s="1478">
        <v>0</v>
      </c>
      <c r="J1581" s="1478">
        <v>1</v>
      </c>
      <c r="K1581" s="1474" t="s">
        <v>66</v>
      </c>
      <c r="L1581" s="1476">
        <v>297000</v>
      </c>
      <c r="M1581" s="1474" t="s">
        <v>213</v>
      </c>
    </row>
    <row r="1582" spans="1:13">
      <c r="A1582" s="950" t="s">
        <v>243</v>
      </c>
      <c r="B1582" s="948" t="s">
        <v>218</v>
      </c>
      <c r="C1582" s="948" t="s">
        <v>2054</v>
      </c>
      <c r="D1582" s="948" t="s">
        <v>80</v>
      </c>
      <c r="E1582" s="1477"/>
      <c r="F1582" s="1477"/>
      <c r="G1582" s="1477"/>
      <c r="H1582" s="1477"/>
      <c r="I1582" s="1477"/>
      <c r="J1582" s="1477"/>
      <c r="K1582" s="1475"/>
      <c r="L1582" s="1477"/>
      <c r="M1582" s="1475"/>
    </row>
    <row r="1583" spans="1:13">
      <c r="D1583" s="951" t="s">
        <v>1135</v>
      </c>
      <c r="E1583" s="945">
        <v>1</v>
      </c>
      <c r="G1583" s="945">
        <v>0</v>
      </c>
      <c r="H1583" s="945">
        <v>0</v>
      </c>
      <c r="I1583" s="945">
        <v>0</v>
      </c>
      <c r="J1583" s="945">
        <v>1</v>
      </c>
      <c r="L1583" s="952">
        <v>297000</v>
      </c>
    </row>
    <row r="1586" spans="1:13" ht="20.25">
      <c r="A1586" s="1479" t="s">
        <v>1133</v>
      </c>
      <c r="B1586" s="1480"/>
      <c r="C1586" s="1480"/>
      <c r="D1586" s="1480"/>
      <c r="E1586" s="1480"/>
      <c r="F1586" s="1480"/>
      <c r="G1586" s="1480"/>
      <c r="H1586" s="1480"/>
      <c r="I1586" s="1480"/>
      <c r="J1586" s="1480"/>
      <c r="K1586" s="1480"/>
      <c r="L1586" s="1480"/>
      <c r="M1586" s="1480"/>
    </row>
    <row r="1588" spans="1:13">
      <c r="A1588" s="945" t="s">
        <v>2055</v>
      </c>
    </row>
    <row r="1589" spans="1:13">
      <c r="A1589" s="946" t="s">
        <v>189</v>
      </c>
      <c r="B1589" s="946" t="s">
        <v>53</v>
      </c>
      <c r="C1589" s="946" t="s">
        <v>190</v>
      </c>
      <c r="D1589" s="946" t="s">
        <v>191</v>
      </c>
      <c r="E1589" s="1481" t="s">
        <v>192</v>
      </c>
      <c r="F1589" s="1482"/>
      <c r="G1589" s="1482"/>
      <c r="H1589" s="1482"/>
      <c r="I1589" s="1483"/>
      <c r="J1589" s="1484" t="s">
        <v>193</v>
      </c>
      <c r="K1589" s="1484" t="s">
        <v>194</v>
      </c>
      <c r="L1589" s="1484" t="s">
        <v>195</v>
      </c>
      <c r="M1589" s="1484" t="s">
        <v>196</v>
      </c>
    </row>
    <row r="1590" spans="1:13">
      <c r="A1590" s="946" t="s">
        <v>197</v>
      </c>
      <c r="B1590" s="946" t="s">
        <v>198</v>
      </c>
      <c r="C1590" s="946" t="s">
        <v>199</v>
      </c>
      <c r="D1590" s="946" t="s">
        <v>200</v>
      </c>
      <c r="E1590" s="946" t="s">
        <v>201</v>
      </c>
      <c r="F1590" s="946" t="s">
        <v>202</v>
      </c>
      <c r="G1590" s="946" t="s">
        <v>203</v>
      </c>
      <c r="H1590" s="946" t="s">
        <v>204</v>
      </c>
      <c r="I1590" s="946" t="s">
        <v>205</v>
      </c>
      <c r="J1590" s="1475"/>
      <c r="K1590" s="1475"/>
      <c r="L1590" s="1475"/>
      <c r="M1590" s="1475"/>
    </row>
    <row r="1591" spans="1:13">
      <c r="A1591" s="947">
        <v>41837</v>
      </c>
      <c r="B1591" s="948" t="s">
        <v>211</v>
      </c>
      <c r="C1591" s="949" t="s">
        <v>2056</v>
      </c>
      <c r="D1591" s="949" t="s">
        <v>2057</v>
      </c>
      <c r="E1591" s="1478">
        <v>1</v>
      </c>
      <c r="F1591" s="1476">
        <v>440000</v>
      </c>
      <c r="G1591" s="1478">
        <v>0</v>
      </c>
      <c r="H1591" s="1478">
        <v>0</v>
      </c>
      <c r="I1591" s="1478">
        <v>0</v>
      </c>
      <c r="J1591" s="1478">
        <v>1</v>
      </c>
      <c r="K1591" s="1474" t="s">
        <v>66</v>
      </c>
      <c r="L1591" s="1476">
        <v>440000</v>
      </c>
      <c r="M1591" s="1474" t="s">
        <v>2058</v>
      </c>
    </row>
    <row r="1592" spans="1:13">
      <c r="A1592" s="950" t="s">
        <v>243</v>
      </c>
      <c r="B1592" s="948" t="s">
        <v>218</v>
      </c>
      <c r="C1592" s="948" t="s">
        <v>2059</v>
      </c>
      <c r="D1592" s="948" t="s">
        <v>80</v>
      </c>
      <c r="E1592" s="1477"/>
      <c r="F1592" s="1477"/>
      <c r="G1592" s="1477"/>
      <c r="H1592" s="1477"/>
      <c r="I1592" s="1477"/>
      <c r="J1592" s="1477"/>
      <c r="K1592" s="1475"/>
      <c r="L1592" s="1477"/>
      <c r="M1592" s="1475"/>
    </row>
    <row r="1593" spans="1:13">
      <c r="D1593" s="951" t="s">
        <v>1135</v>
      </c>
      <c r="E1593" s="945">
        <v>1</v>
      </c>
      <c r="G1593" s="945">
        <v>0</v>
      </c>
      <c r="H1593" s="945">
        <v>0</v>
      </c>
      <c r="I1593" s="945">
        <v>0</v>
      </c>
      <c r="J1593" s="945">
        <v>1</v>
      </c>
      <c r="L1593" s="952">
        <v>440000</v>
      </c>
    </row>
    <row r="1596" spans="1:13" ht="20.25">
      <c r="A1596" s="1479" t="s">
        <v>1133</v>
      </c>
      <c r="B1596" s="1480"/>
      <c r="C1596" s="1480"/>
      <c r="D1596" s="1480"/>
      <c r="E1596" s="1480"/>
      <c r="F1596" s="1480"/>
      <c r="G1596" s="1480"/>
      <c r="H1596" s="1480"/>
      <c r="I1596" s="1480"/>
      <c r="J1596" s="1480"/>
      <c r="K1596" s="1480"/>
      <c r="L1596" s="1480"/>
      <c r="M1596" s="1480"/>
    </row>
    <row r="1598" spans="1:13">
      <c r="A1598" s="945" t="s">
        <v>2060</v>
      </c>
    </row>
    <row r="1599" spans="1:13">
      <c r="A1599" s="946" t="s">
        <v>189</v>
      </c>
      <c r="B1599" s="946" t="s">
        <v>53</v>
      </c>
      <c r="C1599" s="946" t="s">
        <v>190</v>
      </c>
      <c r="D1599" s="946" t="s">
        <v>191</v>
      </c>
      <c r="E1599" s="1481" t="s">
        <v>192</v>
      </c>
      <c r="F1599" s="1482"/>
      <c r="G1599" s="1482"/>
      <c r="H1599" s="1482"/>
      <c r="I1599" s="1483"/>
      <c r="J1599" s="1484" t="s">
        <v>193</v>
      </c>
      <c r="K1599" s="1484" t="s">
        <v>194</v>
      </c>
      <c r="L1599" s="1484" t="s">
        <v>195</v>
      </c>
      <c r="M1599" s="1484" t="s">
        <v>196</v>
      </c>
    </row>
    <row r="1600" spans="1:13">
      <c r="A1600" s="946" t="s">
        <v>197</v>
      </c>
      <c r="B1600" s="946" t="s">
        <v>198</v>
      </c>
      <c r="C1600" s="946" t="s">
        <v>199</v>
      </c>
      <c r="D1600" s="946" t="s">
        <v>200</v>
      </c>
      <c r="E1600" s="946" t="s">
        <v>201</v>
      </c>
      <c r="F1600" s="946" t="s">
        <v>202</v>
      </c>
      <c r="G1600" s="946" t="s">
        <v>203</v>
      </c>
      <c r="H1600" s="946" t="s">
        <v>204</v>
      </c>
      <c r="I1600" s="946" t="s">
        <v>205</v>
      </c>
      <c r="J1600" s="1475"/>
      <c r="K1600" s="1475"/>
      <c r="L1600" s="1475"/>
      <c r="M1600" s="1475"/>
    </row>
    <row r="1601" spans="1:13" ht="49.5">
      <c r="A1601" s="947">
        <v>42034</v>
      </c>
      <c r="B1601" s="948" t="s">
        <v>211</v>
      </c>
      <c r="C1601" s="949" t="s">
        <v>494</v>
      </c>
      <c r="D1601" s="949" t="s">
        <v>2061</v>
      </c>
      <c r="E1601" s="1478">
        <v>1</v>
      </c>
      <c r="F1601" s="1476">
        <v>800000</v>
      </c>
      <c r="G1601" s="1478">
        <v>0</v>
      </c>
      <c r="H1601" s="1478">
        <v>0</v>
      </c>
      <c r="I1601" s="1478">
        <v>0</v>
      </c>
      <c r="J1601" s="1478">
        <v>1</v>
      </c>
      <c r="K1601" s="1474" t="s">
        <v>66</v>
      </c>
      <c r="L1601" s="1476">
        <v>800000</v>
      </c>
      <c r="M1601" s="1474" t="s">
        <v>208</v>
      </c>
    </row>
    <row r="1602" spans="1:13">
      <c r="A1602" s="950" t="s">
        <v>243</v>
      </c>
      <c r="B1602" s="948" t="s">
        <v>218</v>
      </c>
      <c r="C1602" s="948" t="s">
        <v>2062</v>
      </c>
      <c r="D1602" s="948" t="s">
        <v>80</v>
      </c>
      <c r="E1602" s="1477"/>
      <c r="F1602" s="1477"/>
      <c r="G1602" s="1477"/>
      <c r="H1602" s="1477"/>
      <c r="I1602" s="1477"/>
      <c r="J1602" s="1477"/>
      <c r="K1602" s="1475"/>
      <c r="L1602" s="1477"/>
      <c r="M1602" s="1475"/>
    </row>
    <row r="1603" spans="1:13">
      <c r="D1603" s="951" t="s">
        <v>1135</v>
      </c>
      <c r="E1603" s="945">
        <v>1</v>
      </c>
      <c r="G1603" s="945">
        <v>0</v>
      </c>
      <c r="H1603" s="945">
        <v>0</v>
      </c>
      <c r="I1603" s="945">
        <v>0</v>
      </c>
      <c r="J1603" s="945">
        <v>1</v>
      </c>
      <c r="L1603" s="952">
        <v>800000</v>
      </c>
    </row>
    <row r="1606" spans="1:13" ht="20.25">
      <c r="A1606" s="1479" t="s">
        <v>1133</v>
      </c>
      <c r="B1606" s="1480"/>
      <c r="C1606" s="1480"/>
      <c r="D1606" s="1480"/>
      <c r="E1606" s="1480"/>
      <c r="F1606" s="1480"/>
      <c r="G1606" s="1480"/>
      <c r="H1606" s="1480"/>
      <c r="I1606" s="1480"/>
      <c r="J1606" s="1480"/>
      <c r="K1606" s="1480"/>
      <c r="L1606" s="1480"/>
      <c r="M1606" s="1480"/>
    </row>
    <row r="1608" spans="1:13">
      <c r="A1608" s="945" t="s">
        <v>2063</v>
      </c>
    </row>
    <row r="1609" spans="1:13">
      <c r="A1609" s="946" t="s">
        <v>189</v>
      </c>
      <c r="B1609" s="946" t="s">
        <v>53</v>
      </c>
      <c r="C1609" s="946" t="s">
        <v>190</v>
      </c>
      <c r="D1609" s="946" t="s">
        <v>191</v>
      </c>
      <c r="E1609" s="1481" t="s">
        <v>192</v>
      </c>
      <c r="F1609" s="1482"/>
      <c r="G1609" s="1482"/>
      <c r="H1609" s="1482"/>
      <c r="I1609" s="1483"/>
      <c r="J1609" s="1484" t="s">
        <v>193</v>
      </c>
      <c r="K1609" s="1484" t="s">
        <v>194</v>
      </c>
      <c r="L1609" s="1484" t="s">
        <v>195</v>
      </c>
      <c r="M1609" s="1484" t="s">
        <v>196</v>
      </c>
    </row>
    <row r="1610" spans="1:13">
      <c r="A1610" s="946" t="s">
        <v>197</v>
      </c>
      <c r="B1610" s="946" t="s">
        <v>198</v>
      </c>
      <c r="C1610" s="946" t="s">
        <v>199</v>
      </c>
      <c r="D1610" s="946" t="s">
        <v>200</v>
      </c>
      <c r="E1610" s="946" t="s">
        <v>201</v>
      </c>
      <c r="F1610" s="946" t="s">
        <v>202</v>
      </c>
      <c r="G1610" s="946" t="s">
        <v>203</v>
      </c>
      <c r="H1610" s="946" t="s">
        <v>204</v>
      </c>
      <c r="I1610" s="946" t="s">
        <v>205</v>
      </c>
      <c r="J1610" s="1475"/>
      <c r="K1610" s="1475"/>
      <c r="L1610" s="1475"/>
      <c r="M1610" s="1475"/>
    </row>
    <row r="1611" spans="1:13" ht="49.5">
      <c r="A1611" s="947">
        <v>42200</v>
      </c>
      <c r="B1611" s="948" t="s">
        <v>211</v>
      </c>
      <c r="C1611" s="949" t="s">
        <v>2064</v>
      </c>
      <c r="D1611" s="949" t="s">
        <v>2065</v>
      </c>
      <c r="E1611" s="1478">
        <v>2</v>
      </c>
      <c r="F1611" s="1476">
        <v>132000</v>
      </c>
      <c r="G1611" s="1478">
        <v>0</v>
      </c>
      <c r="H1611" s="1478">
        <v>0</v>
      </c>
      <c r="I1611" s="1478">
        <v>0</v>
      </c>
      <c r="J1611" s="1478">
        <v>2</v>
      </c>
      <c r="K1611" s="1474" t="s">
        <v>64</v>
      </c>
      <c r="L1611" s="1476">
        <v>264000</v>
      </c>
      <c r="M1611" s="1474" t="s">
        <v>2066</v>
      </c>
    </row>
    <row r="1612" spans="1:13">
      <c r="A1612" s="950" t="s">
        <v>243</v>
      </c>
      <c r="B1612" s="948" t="s">
        <v>218</v>
      </c>
      <c r="C1612" s="948" t="s">
        <v>1544</v>
      </c>
      <c r="D1612" s="948" t="s">
        <v>80</v>
      </c>
      <c r="E1612" s="1477"/>
      <c r="F1612" s="1477"/>
      <c r="G1612" s="1477"/>
      <c r="H1612" s="1477"/>
      <c r="I1612" s="1477"/>
      <c r="J1612" s="1477"/>
      <c r="K1612" s="1475"/>
      <c r="L1612" s="1477"/>
      <c r="M1612" s="1475"/>
    </row>
    <row r="1613" spans="1:13">
      <c r="D1613" s="951" t="s">
        <v>1135</v>
      </c>
      <c r="E1613" s="945">
        <v>2</v>
      </c>
      <c r="G1613" s="945">
        <v>0</v>
      </c>
      <c r="H1613" s="945">
        <v>0</v>
      </c>
      <c r="I1613" s="945">
        <v>0</v>
      </c>
      <c r="J1613" s="945">
        <v>2</v>
      </c>
      <c r="L1613" s="952">
        <v>264000</v>
      </c>
    </row>
    <row r="1616" spans="1:13" ht="20.25">
      <c r="A1616" s="1479" t="s">
        <v>1133</v>
      </c>
      <c r="B1616" s="1480"/>
      <c r="C1616" s="1480"/>
      <c r="D1616" s="1480"/>
      <c r="E1616" s="1480"/>
      <c r="F1616" s="1480"/>
      <c r="G1616" s="1480"/>
      <c r="H1616" s="1480"/>
      <c r="I1616" s="1480"/>
      <c r="J1616" s="1480"/>
      <c r="K1616" s="1480"/>
      <c r="L1616" s="1480"/>
      <c r="M1616" s="1480"/>
    </row>
    <row r="1618" spans="1:13">
      <c r="A1618" s="945" t="s">
        <v>2067</v>
      </c>
    </row>
    <row r="1619" spans="1:13">
      <c r="A1619" s="946" t="s">
        <v>189</v>
      </c>
      <c r="B1619" s="946" t="s">
        <v>53</v>
      </c>
      <c r="C1619" s="946" t="s">
        <v>190</v>
      </c>
      <c r="D1619" s="946" t="s">
        <v>191</v>
      </c>
      <c r="E1619" s="1481" t="s">
        <v>192</v>
      </c>
      <c r="F1619" s="1482"/>
      <c r="G1619" s="1482"/>
      <c r="H1619" s="1482"/>
      <c r="I1619" s="1483"/>
      <c r="J1619" s="1484" t="s">
        <v>193</v>
      </c>
      <c r="K1619" s="1484" t="s">
        <v>194</v>
      </c>
      <c r="L1619" s="1484" t="s">
        <v>195</v>
      </c>
      <c r="M1619" s="1484" t="s">
        <v>196</v>
      </c>
    </row>
    <row r="1620" spans="1:13">
      <c r="A1620" s="946" t="s">
        <v>197</v>
      </c>
      <c r="B1620" s="946" t="s">
        <v>198</v>
      </c>
      <c r="C1620" s="946" t="s">
        <v>199</v>
      </c>
      <c r="D1620" s="946" t="s">
        <v>200</v>
      </c>
      <c r="E1620" s="946" t="s">
        <v>201</v>
      </c>
      <c r="F1620" s="946" t="s">
        <v>202</v>
      </c>
      <c r="G1620" s="946" t="s">
        <v>203</v>
      </c>
      <c r="H1620" s="946" t="s">
        <v>204</v>
      </c>
      <c r="I1620" s="946" t="s">
        <v>205</v>
      </c>
      <c r="J1620" s="1475"/>
      <c r="K1620" s="1475"/>
      <c r="L1620" s="1475"/>
      <c r="M1620" s="1475"/>
    </row>
    <row r="1621" spans="1:13" ht="33">
      <c r="A1621" s="947">
        <v>42334</v>
      </c>
      <c r="B1621" s="948" t="s">
        <v>211</v>
      </c>
      <c r="C1621" s="949" t="s">
        <v>2068</v>
      </c>
      <c r="D1621" s="949" t="s">
        <v>2069</v>
      </c>
      <c r="E1621" s="1478">
        <v>4</v>
      </c>
      <c r="F1621" s="1476">
        <v>375000</v>
      </c>
      <c r="G1621" s="1478">
        <v>0</v>
      </c>
      <c r="H1621" s="1478">
        <v>0</v>
      </c>
      <c r="I1621" s="1478">
        <v>0</v>
      </c>
      <c r="J1621" s="1478">
        <v>4</v>
      </c>
      <c r="K1621" s="1474" t="s">
        <v>64</v>
      </c>
      <c r="L1621" s="1476">
        <v>1500000</v>
      </c>
      <c r="M1621" s="1474" t="s">
        <v>280</v>
      </c>
    </row>
    <row r="1622" spans="1:13">
      <c r="A1622" s="950" t="s">
        <v>243</v>
      </c>
      <c r="B1622" s="948" t="s">
        <v>218</v>
      </c>
      <c r="C1622" s="948" t="s">
        <v>128</v>
      </c>
      <c r="D1622" s="948" t="s">
        <v>80</v>
      </c>
      <c r="E1622" s="1477"/>
      <c r="F1622" s="1477"/>
      <c r="G1622" s="1477"/>
      <c r="H1622" s="1477"/>
      <c r="I1622" s="1477"/>
      <c r="J1622" s="1477"/>
      <c r="K1622" s="1475"/>
      <c r="L1622" s="1477"/>
      <c r="M1622" s="1475"/>
    </row>
    <row r="1623" spans="1:13">
      <c r="D1623" s="951" t="s">
        <v>1135</v>
      </c>
      <c r="E1623" s="945">
        <v>4</v>
      </c>
      <c r="G1623" s="945">
        <v>0</v>
      </c>
      <c r="H1623" s="945">
        <v>0</v>
      </c>
      <c r="I1623" s="945">
        <v>0</v>
      </c>
      <c r="J1623" s="945">
        <v>4</v>
      </c>
      <c r="L1623" s="952">
        <v>1500000</v>
      </c>
    </row>
    <row r="1626" spans="1:13" ht="20.25">
      <c r="A1626" s="1479" t="s">
        <v>1133</v>
      </c>
      <c r="B1626" s="1480"/>
      <c r="C1626" s="1480"/>
      <c r="D1626" s="1480"/>
      <c r="E1626" s="1480"/>
      <c r="F1626" s="1480"/>
      <c r="G1626" s="1480"/>
      <c r="H1626" s="1480"/>
      <c r="I1626" s="1480"/>
      <c r="J1626" s="1480"/>
      <c r="K1626" s="1480"/>
      <c r="L1626" s="1480"/>
      <c r="M1626" s="1480"/>
    </row>
    <row r="1628" spans="1:13">
      <c r="A1628" s="945" t="s">
        <v>2070</v>
      </c>
    </row>
    <row r="1629" spans="1:13">
      <c r="A1629" s="946" t="s">
        <v>189</v>
      </c>
      <c r="B1629" s="946" t="s">
        <v>53</v>
      </c>
      <c r="C1629" s="946" t="s">
        <v>190</v>
      </c>
      <c r="D1629" s="946" t="s">
        <v>191</v>
      </c>
      <c r="E1629" s="1481" t="s">
        <v>192</v>
      </c>
      <c r="F1629" s="1482"/>
      <c r="G1629" s="1482"/>
      <c r="H1629" s="1482"/>
      <c r="I1629" s="1483"/>
      <c r="J1629" s="1484" t="s">
        <v>193</v>
      </c>
      <c r="K1629" s="1484" t="s">
        <v>194</v>
      </c>
      <c r="L1629" s="1484" t="s">
        <v>195</v>
      </c>
      <c r="M1629" s="1484" t="s">
        <v>196</v>
      </c>
    </row>
    <row r="1630" spans="1:13">
      <c r="A1630" s="946" t="s">
        <v>197</v>
      </c>
      <c r="B1630" s="946" t="s">
        <v>198</v>
      </c>
      <c r="C1630" s="946" t="s">
        <v>199</v>
      </c>
      <c r="D1630" s="946" t="s">
        <v>200</v>
      </c>
      <c r="E1630" s="946" t="s">
        <v>201</v>
      </c>
      <c r="F1630" s="946" t="s">
        <v>202</v>
      </c>
      <c r="G1630" s="946" t="s">
        <v>203</v>
      </c>
      <c r="H1630" s="946" t="s">
        <v>204</v>
      </c>
      <c r="I1630" s="946" t="s">
        <v>205</v>
      </c>
      <c r="J1630" s="1475"/>
      <c r="K1630" s="1475"/>
      <c r="L1630" s="1475"/>
      <c r="M1630" s="1475"/>
    </row>
    <row r="1631" spans="1:13">
      <c r="A1631" s="947">
        <v>42744</v>
      </c>
      <c r="B1631" s="948" t="s">
        <v>211</v>
      </c>
      <c r="C1631" s="949"/>
      <c r="D1631" s="949"/>
      <c r="E1631" s="1478">
        <v>1</v>
      </c>
      <c r="F1631" s="1476">
        <v>2450000</v>
      </c>
      <c r="G1631" s="1478">
        <v>0</v>
      </c>
      <c r="H1631" s="1478">
        <v>0</v>
      </c>
      <c r="I1631" s="1478">
        <v>0</v>
      </c>
      <c r="J1631" s="1478">
        <v>1</v>
      </c>
      <c r="K1631" s="1474" t="s">
        <v>66</v>
      </c>
      <c r="L1631" s="1476">
        <v>2450000</v>
      </c>
      <c r="M1631" s="1474" t="s">
        <v>2071</v>
      </c>
    </row>
    <row r="1632" spans="1:13">
      <c r="A1632" s="950" t="s">
        <v>243</v>
      </c>
      <c r="B1632" s="948" t="s">
        <v>218</v>
      </c>
      <c r="C1632" s="948" t="s">
        <v>2072</v>
      </c>
      <c r="D1632" s="948" t="s">
        <v>80</v>
      </c>
      <c r="E1632" s="1477"/>
      <c r="F1632" s="1477"/>
      <c r="G1632" s="1477"/>
      <c r="H1632" s="1477"/>
      <c r="I1632" s="1477"/>
      <c r="J1632" s="1477"/>
      <c r="K1632" s="1475"/>
      <c r="L1632" s="1477"/>
      <c r="M1632" s="1475"/>
    </row>
    <row r="1633" spans="1:13">
      <c r="D1633" s="951" t="s">
        <v>1135</v>
      </c>
      <c r="E1633" s="945">
        <v>1</v>
      </c>
      <c r="G1633" s="945">
        <v>0</v>
      </c>
      <c r="H1633" s="945">
        <v>0</v>
      </c>
      <c r="I1633" s="945">
        <v>0</v>
      </c>
      <c r="J1633" s="945">
        <v>1</v>
      </c>
      <c r="L1633" s="952">
        <v>2450000</v>
      </c>
    </row>
    <row r="1636" spans="1:13" ht="20.25">
      <c r="A1636" s="1479" t="s">
        <v>1133</v>
      </c>
      <c r="B1636" s="1480"/>
      <c r="C1636" s="1480"/>
      <c r="D1636" s="1480"/>
      <c r="E1636" s="1480"/>
      <c r="F1636" s="1480"/>
      <c r="G1636" s="1480"/>
      <c r="H1636" s="1480"/>
      <c r="I1636" s="1480"/>
      <c r="J1636" s="1480"/>
      <c r="K1636" s="1480"/>
      <c r="L1636" s="1480"/>
      <c r="M1636" s="1480"/>
    </row>
    <row r="1638" spans="1:13">
      <c r="A1638" s="945" t="s">
        <v>2073</v>
      </c>
    </row>
    <row r="1639" spans="1:13">
      <c r="A1639" s="946" t="s">
        <v>189</v>
      </c>
      <c r="B1639" s="946" t="s">
        <v>53</v>
      </c>
      <c r="C1639" s="946" t="s">
        <v>190</v>
      </c>
      <c r="D1639" s="946" t="s">
        <v>191</v>
      </c>
      <c r="E1639" s="1481" t="s">
        <v>192</v>
      </c>
      <c r="F1639" s="1482"/>
      <c r="G1639" s="1482"/>
      <c r="H1639" s="1482"/>
      <c r="I1639" s="1483"/>
      <c r="J1639" s="1484" t="s">
        <v>193</v>
      </c>
      <c r="K1639" s="1484" t="s">
        <v>194</v>
      </c>
      <c r="L1639" s="1484" t="s">
        <v>195</v>
      </c>
      <c r="M1639" s="1484" t="s">
        <v>196</v>
      </c>
    </row>
    <row r="1640" spans="1:13">
      <c r="A1640" s="946" t="s">
        <v>197</v>
      </c>
      <c r="B1640" s="946" t="s">
        <v>198</v>
      </c>
      <c r="C1640" s="946" t="s">
        <v>199</v>
      </c>
      <c r="D1640" s="946" t="s">
        <v>200</v>
      </c>
      <c r="E1640" s="946" t="s">
        <v>201</v>
      </c>
      <c r="F1640" s="946" t="s">
        <v>202</v>
      </c>
      <c r="G1640" s="946" t="s">
        <v>203</v>
      </c>
      <c r="H1640" s="946" t="s">
        <v>204</v>
      </c>
      <c r="I1640" s="946" t="s">
        <v>205</v>
      </c>
      <c r="J1640" s="1475"/>
      <c r="K1640" s="1475"/>
      <c r="L1640" s="1475"/>
      <c r="M1640" s="1475"/>
    </row>
    <row r="1641" spans="1:13">
      <c r="A1641" s="947">
        <v>42836</v>
      </c>
      <c r="B1641" s="948" t="s">
        <v>211</v>
      </c>
      <c r="C1641" s="949"/>
      <c r="D1641" s="949"/>
      <c r="E1641" s="1478">
        <v>1</v>
      </c>
      <c r="F1641" s="1476">
        <v>284250</v>
      </c>
      <c r="G1641" s="1478">
        <v>0</v>
      </c>
      <c r="H1641" s="1478">
        <v>0</v>
      </c>
      <c r="I1641" s="1478">
        <v>0</v>
      </c>
      <c r="J1641" s="1478">
        <v>1</v>
      </c>
      <c r="K1641" s="1474" t="s">
        <v>64</v>
      </c>
      <c r="L1641" s="1476">
        <v>284250</v>
      </c>
      <c r="M1641" s="1474" t="s">
        <v>2074</v>
      </c>
    </row>
    <row r="1642" spans="1:13">
      <c r="A1642" s="950" t="s">
        <v>258</v>
      </c>
      <c r="B1642" s="948" t="s">
        <v>210</v>
      </c>
      <c r="C1642" s="948" t="s">
        <v>2075</v>
      </c>
      <c r="D1642" s="948" t="s">
        <v>83</v>
      </c>
      <c r="E1642" s="1477"/>
      <c r="F1642" s="1477"/>
      <c r="G1642" s="1477"/>
      <c r="H1642" s="1477"/>
      <c r="I1642" s="1477"/>
      <c r="J1642" s="1477"/>
      <c r="K1642" s="1475"/>
      <c r="L1642" s="1477"/>
      <c r="M1642" s="1475"/>
    </row>
    <row r="1643" spans="1:13">
      <c r="D1643" s="951" t="s">
        <v>1135</v>
      </c>
      <c r="E1643" s="945">
        <v>1</v>
      </c>
      <c r="G1643" s="945">
        <v>0</v>
      </c>
      <c r="H1643" s="945">
        <v>0</v>
      </c>
      <c r="I1643" s="945">
        <v>0</v>
      </c>
      <c r="J1643" s="945">
        <v>1</v>
      </c>
      <c r="L1643" s="952">
        <v>284250</v>
      </c>
    </row>
    <row r="1646" spans="1:13" ht="20.25">
      <c r="A1646" s="1479" t="s">
        <v>1133</v>
      </c>
      <c r="B1646" s="1480"/>
      <c r="C1646" s="1480"/>
      <c r="D1646" s="1480"/>
      <c r="E1646" s="1480"/>
      <c r="F1646" s="1480"/>
      <c r="G1646" s="1480"/>
      <c r="H1646" s="1480"/>
      <c r="I1646" s="1480"/>
      <c r="J1646" s="1480"/>
      <c r="K1646" s="1480"/>
      <c r="L1646" s="1480"/>
      <c r="M1646" s="1480"/>
    </row>
    <row r="1648" spans="1:13">
      <c r="A1648" s="945" t="s">
        <v>2076</v>
      </c>
    </row>
    <row r="1649" spans="1:13">
      <c r="A1649" s="946" t="s">
        <v>189</v>
      </c>
      <c r="B1649" s="946" t="s">
        <v>53</v>
      </c>
      <c r="C1649" s="946" t="s">
        <v>190</v>
      </c>
      <c r="D1649" s="946" t="s">
        <v>191</v>
      </c>
      <c r="E1649" s="1481" t="s">
        <v>192</v>
      </c>
      <c r="F1649" s="1482"/>
      <c r="G1649" s="1482"/>
      <c r="H1649" s="1482"/>
      <c r="I1649" s="1483"/>
      <c r="J1649" s="1484" t="s">
        <v>193</v>
      </c>
      <c r="K1649" s="1484" t="s">
        <v>194</v>
      </c>
      <c r="L1649" s="1484" t="s">
        <v>195</v>
      </c>
      <c r="M1649" s="1484" t="s">
        <v>196</v>
      </c>
    </row>
    <row r="1650" spans="1:13">
      <c r="A1650" s="946" t="s">
        <v>197</v>
      </c>
      <c r="B1650" s="946" t="s">
        <v>198</v>
      </c>
      <c r="C1650" s="946" t="s">
        <v>199</v>
      </c>
      <c r="D1650" s="946" t="s">
        <v>200</v>
      </c>
      <c r="E1650" s="946" t="s">
        <v>201</v>
      </c>
      <c r="F1650" s="946" t="s">
        <v>202</v>
      </c>
      <c r="G1650" s="946" t="s">
        <v>203</v>
      </c>
      <c r="H1650" s="946" t="s">
        <v>204</v>
      </c>
      <c r="I1650" s="946" t="s">
        <v>205</v>
      </c>
      <c r="J1650" s="1475"/>
      <c r="K1650" s="1475"/>
      <c r="L1650" s="1475"/>
      <c r="M1650" s="1475"/>
    </row>
    <row r="1651" spans="1:13" ht="33">
      <c r="A1651" s="947">
        <v>43196</v>
      </c>
      <c r="B1651" s="948" t="s">
        <v>211</v>
      </c>
      <c r="C1651" s="949"/>
      <c r="D1651" s="949" t="s">
        <v>2077</v>
      </c>
      <c r="E1651" s="1478">
        <v>2</v>
      </c>
      <c r="F1651" s="1476">
        <v>572000</v>
      </c>
      <c r="G1651" s="1478">
        <v>0</v>
      </c>
      <c r="H1651" s="1478">
        <v>0</v>
      </c>
      <c r="I1651" s="1478">
        <v>0</v>
      </c>
      <c r="J1651" s="1478">
        <v>2</v>
      </c>
      <c r="K1651" s="1474" t="s">
        <v>66</v>
      </c>
      <c r="L1651" s="1476">
        <v>1144000</v>
      </c>
      <c r="M1651" s="1474" t="s">
        <v>2078</v>
      </c>
    </row>
    <row r="1652" spans="1:13">
      <c r="A1652" s="950" t="s">
        <v>258</v>
      </c>
      <c r="B1652" s="948" t="s">
        <v>218</v>
      </c>
      <c r="C1652" s="948" t="s">
        <v>2079</v>
      </c>
      <c r="D1652" s="948" t="s">
        <v>83</v>
      </c>
      <c r="E1652" s="1477"/>
      <c r="F1652" s="1477"/>
      <c r="G1652" s="1477"/>
      <c r="H1652" s="1477"/>
      <c r="I1652" s="1477"/>
      <c r="J1652" s="1477"/>
      <c r="K1652" s="1475"/>
      <c r="L1652" s="1477"/>
      <c r="M1652" s="1475"/>
    </row>
    <row r="1653" spans="1:13">
      <c r="D1653" s="951" t="s">
        <v>1135</v>
      </c>
      <c r="E1653" s="945">
        <v>2</v>
      </c>
      <c r="G1653" s="945">
        <v>0</v>
      </c>
      <c r="H1653" s="945">
        <v>0</v>
      </c>
      <c r="I1653" s="945">
        <v>0</v>
      </c>
      <c r="J1653" s="945">
        <v>2</v>
      </c>
      <c r="L1653" s="952">
        <v>1144000</v>
      </c>
    </row>
    <row r="1656" spans="1:13" ht="20.25">
      <c r="A1656" s="1479" t="s">
        <v>1133</v>
      </c>
      <c r="B1656" s="1480"/>
      <c r="C1656" s="1480"/>
      <c r="D1656" s="1480"/>
      <c r="E1656" s="1480"/>
      <c r="F1656" s="1480"/>
      <c r="G1656" s="1480"/>
      <c r="H1656" s="1480"/>
      <c r="I1656" s="1480"/>
      <c r="J1656" s="1480"/>
      <c r="K1656" s="1480"/>
      <c r="L1656" s="1480"/>
      <c r="M1656" s="1480"/>
    </row>
    <row r="1658" spans="1:13">
      <c r="A1658" s="945" t="s">
        <v>2080</v>
      </c>
    </row>
    <row r="1659" spans="1:13">
      <c r="A1659" s="946" t="s">
        <v>189</v>
      </c>
      <c r="B1659" s="946" t="s">
        <v>53</v>
      </c>
      <c r="C1659" s="946" t="s">
        <v>190</v>
      </c>
      <c r="D1659" s="946" t="s">
        <v>191</v>
      </c>
      <c r="E1659" s="1481" t="s">
        <v>192</v>
      </c>
      <c r="F1659" s="1482"/>
      <c r="G1659" s="1482"/>
      <c r="H1659" s="1482"/>
      <c r="I1659" s="1483"/>
      <c r="J1659" s="1484" t="s">
        <v>193</v>
      </c>
      <c r="K1659" s="1484" t="s">
        <v>194</v>
      </c>
      <c r="L1659" s="1484" t="s">
        <v>195</v>
      </c>
      <c r="M1659" s="1484" t="s">
        <v>196</v>
      </c>
    </row>
    <row r="1660" spans="1:13">
      <c r="A1660" s="946" t="s">
        <v>197</v>
      </c>
      <c r="B1660" s="946" t="s">
        <v>198</v>
      </c>
      <c r="C1660" s="946" t="s">
        <v>199</v>
      </c>
      <c r="D1660" s="946" t="s">
        <v>200</v>
      </c>
      <c r="E1660" s="946" t="s">
        <v>201</v>
      </c>
      <c r="F1660" s="946" t="s">
        <v>202</v>
      </c>
      <c r="G1660" s="946" t="s">
        <v>203</v>
      </c>
      <c r="H1660" s="946" t="s">
        <v>204</v>
      </c>
      <c r="I1660" s="946" t="s">
        <v>205</v>
      </c>
      <c r="J1660" s="1475"/>
      <c r="K1660" s="1475"/>
      <c r="L1660" s="1475"/>
      <c r="M1660" s="1475"/>
    </row>
    <row r="1661" spans="1:13">
      <c r="A1661" s="947">
        <v>43200</v>
      </c>
      <c r="B1661" s="948" t="s">
        <v>211</v>
      </c>
      <c r="C1661" s="949"/>
      <c r="D1661" s="949" t="s">
        <v>2081</v>
      </c>
      <c r="E1661" s="1478">
        <v>5</v>
      </c>
      <c r="F1661" s="1476">
        <v>150000</v>
      </c>
      <c r="G1661" s="1478">
        <v>0</v>
      </c>
      <c r="H1661" s="1478">
        <v>0</v>
      </c>
      <c r="I1661" s="1478">
        <v>0</v>
      </c>
      <c r="J1661" s="1478">
        <v>5</v>
      </c>
      <c r="K1661" s="1474" t="s">
        <v>64</v>
      </c>
      <c r="L1661" s="1476">
        <v>750000</v>
      </c>
      <c r="M1661" s="1474" t="s">
        <v>2082</v>
      </c>
    </row>
    <row r="1662" spans="1:13">
      <c r="A1662" s="950" t="s">
        <v>258</v>
      </c>
      <c r="B1662" s="948" t="s">
        <v>218</v>
      </c>
      <c r="C1662" s="948" t="s">
        <v>2083</v>
      </c>
      <c r="D1662" s="948" t="s">
        <v>83</v>
      </c>
      <c r="E1662" s="1477"/>
      <c r="F1662" s="1477"/>
      <c r="G1662" s="1477"/>
      <c r="H1662" s="1477"/>
      <c r="I1662" s="1477"/>
      <c r="J1662" s="1477"/>
      <c r="K1662" s="1475"/>
      <c r="L1662" s="1477"/>
      <c r="M1662" s="1475"/>
    </row>
    <row r="1663" spans="1:13">
      <c r="D1663" s="951" t="s">
        <v>1135</v>
      </c>
      <c r="E1663" s="945">
        <v>5</v>
      </c>
      <c r="G1663" s="945">
        <v>0</v>
      </c>
      <c r="H1663" s="945">
        <v>0</v>
      </c>
      <c r="I1663" s="945">
        <v>0</v>
      </c>
      <c r="J1663" s="945">
        <v>5</v>
      </c>
      <c r="L1663" s="952">
        <v>750000</v>
      </c>
    </row>
    <row r="1666" spans="1:13" ht="20.25">
      <c r="A1666" s="1479" t="s">
        <v>1133</v>
      </c>
      <c r="B1666" s="1480"/>
      <c r="C1666" s="1480"/>
      <c r="D1666" s="1480"/>
      <c r="E1666" s="1480"/>
      <c r="F1666" s="1480"/>
      <c r="G1666" s="1480"/>
      <c r="H1666" s="1480"/>
      <c r="I1666" s="1480"/>
      <c r="J1666" s="1480"/>
      <c r="K1666" s="1480"/>
      <c r="L1666" s="1480"/>
      <c r="M1666" s="1480"/>
    </row>
    <row r="1668" spans="1:13">
      <c r="A1668" s="945" t="s">
        <v>2084</v>
      </c>
    </row>
    <row r="1669" spans="1:13">
      <c r="A1669" s="946" t="s">
        <v>189</v>
      </c>
      <c r="B1669" s="946" t="s">
        <v>53</v>
      </c>
      <c r="C1669" s="946" t="s">
        <v>190</v>
      </c>
      <c r="D1669" s="946" t="s">
        <v>191</v>
      </c>
      <c r="E1669" s="1481" t="s">
        <v>192</v>
      </c>
      <c r="F1669" s="1482"/>
      <c r="G1669" s="1482"/>
      <c r="H1669" s="1482"/>
      <c r="I1669" s="1483"/>
      <c r="J1669" s="1484" t="s">
        <v>193</v>
      </c>
      <c r="K1669" s="1484" t="s">
        <v>194</v>
      </c>
      <c r="L1669" s="1484" t="s">
        <v>195</v>
      </c>
      <c r="M1669" s="1484" t="s">
        <v>196</v>
      </c>
    </row>
    <row r="1670" spans="1:13">
      <c r="A1670" s="946" t="s">
        <v>197</v>
      </c>
      <c r="B1670" s="946" t="s">
        <v>198</v>
      </c>
      <c r="C1670" s="946" t="s">
        <v>199</v>
      </c>
      <c r="D1670" s="946" t="s">
        <v>200</v>
      </c>
      <c r="E1670" s="946" t="s">
        <v>201</v>
      </c>
      <c r="F1670" s="946" t="s">
        <v>202</v>
      </c>
      <c r="G1670" s="946" t="s">
        <v>203</v>
      </c>
      <c r="H1670" s="946" t="s">
        <v>204</v>
      </c>
      <c r="I1670" s="946" t="s">
        <v>205</v>
      </c>
      <c r="J1670" s="1475"/>
      <c r="K1670" s="1475"/>
      <c r="L1670" s="1475"/>
      <c r="M1670" s="1475"/>
    </row>
    <row r="1671" spans="1:13">
      <c r="A1671" s="947">
        <v>43549</v>
      </c>
      <c r="B1671" s="948" t="s">
        <v>211</v>
      </c>
      <c r="C1671" s="949"/>
      <c r="D1671" s="949" t="s">
        <v>2085</v>
      </c>
      <c r="E1671" s="1478">
        <v>1</v>
      </c>
      <c r="F1671" s="1476">
        <v>330000</v>
      </c>
      <c r="G1671" s="1478">
        <v>0</v>
      </c>
      <c r="H1671" s="1478">
        <v>0</v>
      </c>
      <c r="I1671" s="1478">
        <v>0</v>
      </c>
      <c r="J1671" s="1478">
        <v>1</v>
      </c>
      <c r="K1671" s="1474" t="s">
        <v>64</v>
      </c>
      <c r="L1671" s="1476">
        <v>330000</v>
      </c>
      <c r="M1671" s="1474" t="s">
        <v>400</v>
      </c>
    </row>
    <row r="1672" spans="1:13">
      <c r="A1672" s="950" t="s">
        <v>243</v>
      </c>
      <c r="B1672" s="948" t="s">
        <v>218</v>
      </c>
      <c r="C1672" s="948" t="s">
        <v>2086</v>
      </c>
      <c r="D1672" s="948" t="s">
        <v>80</v>
      </c>
      <c r="E1672" s="1477"/>
      <c r="F1672" s="1477"/>
      <c r="G1672" s="1477"/>
      <c r="H1672" s="1477"/>
      <c r="I1672" s="1477"/>
      <c r="J1672" s="1477"/>
      <c r="K1672" s="1475"/>
      <c r="L1672" s="1477"/>
      <c r="M1672" s="1475"/>
    </row>
    <row r="1673" spans="1:13">
      <c r="D1673" s="951" t="s">
        <v>1135</v>
      </c>
      <c r="E1673" s="945">
        <v>1</v>
      </c>
      <c r="G1673" s="945">
        <v>0</v>
      </c>
      <c r="H1673" s="945">
        <v>0</v>
      </c>
      <c r="I1673" s="945">
        <v>0</v>
      </c>
      <c r="J1673" s="945">
        <v>1</v>
      </c>
      <c r="L1673" s="952">
        <v>330000</v>
      </c>
    </row>
    <row r="1676" spans="1:13" ht="20.25">
      <c r="A1676" s="1479" t="s">
        <v>1133</v>
      </c>
      <c r="B1676" s="1480"/>
      <c r="C1676" s="1480"/>
      <c r="D1676" s="1480"/>
      <c r="E1676" s="1480"/>
      <c r="F1676" s="1480"/>
      <c r="G1676" s="1480"/>
      <c r="H1676" s="1480"/>
      <c r="I1676" s="1480"/>
      <c r="J1676" s="1480"/>
      <c r="K1676" s="1480"/>
      <c r="L1676" s="1480"/>
      <c r="M1676" s="1480"/>
    </row>
    <row r="1678" spans="1:13">
      <c r="A1678" s="945" t="s">
        <v>2087</v>
      </c>
    </row>
    <row r="1679" spans="1:13">
      <c r="A1679" s="946" t="s">
        <v>189</v>
      </c>
      <c r="B1679" s="946" t="s">
        <v>53</v>
      </c>
      <c r="C1679" s="946" t="s">
        <v>190</v>
      </c>
      <c r="D1679" s="946" t="s">
        <v>191</v>
      </c>
      <c r="E1679" s="1481" t="s">
        <v>192</v>
      </c>
      <c r="F1679" s="1482"/>
      <c r="G1679" s="1482"/>
      <c r="H1679" s="1482"/>
      <c r="I1679" s="1483"/>
      <c r="J1679" s="1484" t="s">
        <v>193</v>
      </c>
      <c r="K1679" s="1484" t="s">
        <v>194</v>
      </c>
      <c r="L1679" s="1484" t="s">
        <v>195</v>
      </c>
      <c r="M1679" s="1484" t="s">
        <v>196</v>
      </c>
    </row>
    <row r="1680" spans="1:13">
      <c r="A1680" s="946" t="s">
        <v>197</v>
      </c>
      <c r="B1680" s="946" t="s">
        <v>198</v>
      </c>
      <c r="C1680" s="946" t="s">
        <v>199</v>
      </c>
      <c r="D1680" s="946" t="s">
        <v>200</v>
      </c>
      <c r="E1680" s="946" t="s">
        <v>201</v>
      </c>
      <c r="F1680" s="946" t="s">
        <v>202</v>
      </c>
      <c r="G1680" s="946" t="s">
        <v>203</v>
      </c>
      <c r="H1680" s="946" t="s">
        <v>204</v>
      </c>
      <c r="I1680" s="946" t="s">
        <v>205</v>
      </c>
      <c r="J1680" s="1475"/>
      <c r="K1680" s="1475"/>
      <c r="L1680" s="1475"/>
      <c r="M1680" s="1475"/>
    </row>
    <row r="1681" spans="1:13">
      <c r="A1681" s="947">
        <v>43670</v>
      </c>
      <c r="B1681" s="948" t="s">
        <v>211</v>
      </c>
      <c r="C1681" s="949"/>
      <c r="D1681" s="949"/>
      <c r="E1681" s="1478">
        <v>6</v>
      </c>
      <c r="F1681" s="1476">
        <v>100000</v>
      </c>
      <c r="G1681" s="1478">
        <v>0</v>
      </c>
      <c r="H1681" s="1478">
        <v>0</v>
      </c>
      <c r="I1681" s="1478">
        <v>0</v>
      </c>
      <c r="J1681" s="1478">
        <v>6</v>
      </c>
      <c r="K1681" s="1474" t="s">
        <v>66</v>
      </c>
      <c r="L1681" s="1476">
        <v>600000</v>
      </c>
      <c r="M1681" s="1474" t="s">
        <v>2088</v>
      </c>
    </row>
    <row r="1682" spans="1:13">
      <c r="A1682" s="950" t="s">
        <v>275</v>
      </c>
      <c r="B1682" s="948" t="s">
        <v>218</v>
      </c>
      <c r="C1682" s="948" t="s">
        <v>2089</v>
      </c>
      <c r="D1682" s="948" t="s">
        <v>827</v>
      </c>
      <c r="E1682" s="1477"/>
      <c r="F1682" s="1477"/>
      <c r="G1682" s="1477"/>
      <c r="H1682" s="1477"/>
      <c r="I1682" s="1477"/>
      <c r="J1682" s="1477"/>
      <c r="K1682" s="1475"/>
      <c r="L1682" s="1477"/>
      <c r="M1682" s="1475"/>
    </row>
    <row r="1683" spans="1:13">
      <c r="D1683" s="951" t="s">
        <v>1135</v>
      </c>
      <c r="E1683" s="945">
        <v>6</v>
      </c>
      <c r="G1683" s="945">
        <v>0</v>
      </c>
      <c r="H1683" s="945">
        <v>0</v>
      </c>
      <c r="I1683" s="945">
        <v>0</v>
      </c>
      <c r="J1683" s="945">
        <v>6</v>
      </c>
      <c r="L1683" s="952">
        <v>600000</v>
      </c>
    </row>
    <row r="1686" spans="1:13" ht="20.25">
      <c r="A1686" s="1479" t="s">
        <v>1133</v>
      </c>
      <c r="B1686" s="1480"/>
      <c r="C1686" s="1480"/>
      <c r="D1686" s="1480"/>
      <c r="E1686" s="1480"/>
      <c r="F1686" s="1480"/>
      <c r="G1686" s="1480"/>
      <c r="H1686" s="1480"/>
      <c r="I1686" s="1480"/>
      <c r="J1686" s="1480"/>
      <c r="K1686" s="1480"/>
      <c r="L1686" s="1480"/>
      <c r="M1686" s="1480"/>
    </row>
    <row r="1688" spans="1:13">
      <c r="A1688" s="945" t="s">
        <v>2090</v>
      </c>
    </row>
    <row r="1689" spans="1:13">
      <c r="A1689" s="946" t="s">
        <v>189</v>
      </c>
      <c r="B1689" s="946" t="s">
        <v>53</v>
      </c>
      <c r="C1689" s="946" t="s">
        <v>190</v>
      </c>
      <c r="D1689" s="946" t="s">
        <v>191</v>
      </c>
      <c r="E1689" s="1481" t="s">
        <v>192</v>
      </c>
      <c r="F1689" s="1482"/>
      <c r="G1689" s="1482"/>
      <c r="H1689" s="1482"/>
      <c r="I1689" s="1483"/>
      <c r="J1689" s="1484" t="s">
        <v>193</v>
      </c>
      <c r="K1689" s="1484" t="s">
        <v>194</v>
      </c>
      <c r="L1689" s="1484" t="s">
        <v>195</v>
      </c>
      <c r="M1689" s="1484" t="s">
        <v>196</v>
      </c>
    </row>
    <row r="1690" spans="1:13">
      <c r="A1690" s="946" t="s">
        <v>197</v>
      </c>
      <c r="B1690" s="946" t="s">
        <v>198</v>
      </c>
      <c r="C1690" s="946" t="s">
        <v>199</v>
      </c>
      <c r="D1690" s="946" t="s">
        <v>200</v>
      </c>
      <c r="E1690" s="946" t="s">
        <v>201</v>
      </c>
      <c r="F1690" s="946" t="s">
        <v>202</v>
      </c>
      <c r="G1690" s="946" t="s">
        <v>203</v>
      </c>
      <c r="H1690" s="946" t="s">
        <v>204</v>
      </c>
      <c r="I1690" s="946" t="s">
        <v>205</v>
      </c>
      <c r="J1690" s="1475"/>
      <c r="K1690" s="1475"/>
      <c r="L1690" s="1475"/>
      <c r="M1690" s="1475"/>
    </row>
    <row r="1691" spans="1:13" ht="33">
      <c r="A1691" s="947">
        <v>43698</v>
      </c>
      <c r="B1691" s="948" t="s">
        <v>211</v>
      </c>
      <c r="C1691" s="949"/>
      <c r="D1691" s="949" t="s">
        <v>2091</v>
      </c>
      <c r="E1691" s="1478">
        <v>4</v>
      </c>
      <c r="F1691" s="1476">
        <v>1000000</v>
      </c>
      <c r="G1691" s="1478">
        <v>0</v>
      </c>
      <c r="H1691" s="1478">
        <v>0</v>
      </c>
      <c r="I1691" s="1478">
        <v>0</v>
      </c>
      <c r="J1691" s="1478">
        <v>4</v>
      </c>
      <c r="K1691" s="1474" t="s">
        <v>66</v>
      </c>
      <c r="L1691" s="1476">
        <v>4000000</v>
      </c>
      <c r="M1691" s="1474" t="s">
        <v>2092</v>
      </c>
    </row>
    <row r="1692" spans="1:13">
      <c r="A1692" s="950" t="s">
        <v>243</v>
      </c>
      <c r="B1692" s="948" t="s">
        <v>1559</v>
      </c>
      <c r="C1692" s="948" t="s">
        <v>2093</v>
      </c>
      <c r="D1692" s="948" t="s">
        <v>80</v>
      </c>
      <c r="E1692" s="1477"/>
      <c r="F1692" s="1477"/>
      <c r="G1692" s="1477"/>
      <c r="H1692" s="1477"/>
      <c r="I1692" s="1477"/>
      <c r="J1692" s="1477"/>
      <c r="K1692" s="1475"/>
      <c r="L1692" s="1477"/>
      <c r="M1692" s="1475"/>
    </row>
    <row r="1693" spans="1:13">
      <c r="A1693" s="947">
        <v>43859</v>
      </c>
      <c r="B1693" s="948" t="s">
        <v>211</v>
      </c>
      <c r="C1693" s="949"/>
      <c r="D1693" s="949" t="s">
        <v>2094</v>
      </c>
      <c r="E1693" s="1478">
        <v>6</v>
      </c>
      <c r="F1693" s="1476">
        <v>830000</v>
      </c>
      <c r="G1693" s="1478">
        <v>0</v>
      </c>
      <c r="H1693" s="1478">
        <v>0</v>
      </c>
      <c r="I1693" s="1478">
        <v>0</v>
      </c>
      <c r="J1693" s="1478">
        <v>6</v>
      </c>
      <c r="K1693" s="1474" t="s">
        <v>66</v>
      </c>
      <c r="L1693" s="1476">
        <v>4980000</v>
      </c>
      <c r="M1693" s="1474" t="s">
        <v>2095</v>
      </c>
    </row>
    <row r="1694" spans="1:13">
      <c r="A1694" s="950" t="s">
        <v>248</v>
      </c>
      <c r="B1694" s="948" t="s">
        <v>1559</v>
      </c>
      <c r="C1694" s="948" t="s">
        <v>363</v>
      </c>
      <c r="D1694" s="948" t="s">
        <v>80</v>
      </c>
      <c r="E1694" s="1477"/>
      <c r="F1694" s="1477"/>
      <c r="G1694" s="1477"/>
      <c r="H1694" s="1477"/>
      <c r="I1694" s="1477"/>
      <c r="J1694" s="1477"/>
      <c r="K1694" s="1475"/>
      <c r="L1694" s="1477"/>
      <c r="M1694" s="1475"/>
    </row>
    <row r="1695" spans="1:13">
      <c r="D1695" s="951" t="s">
        <v>1135</v>
      </c>
      <c r="E1695" s="945">
        <v>10</v>
      </c>
      <c r="G1695" s="945">
        <v>0</v>
      </c>
      <c r="H1695" s="945">
        <v>0</v>
      </c>
      <c r="I1695" s="945">
        <v>0</v>
      </c>
      <c r="J1695" s="945">
        <v>10</v>
      </c>
      <c r="L1695" s="952">
        <v>8980000</v>
      </c>
    </row>
    <row r="1698" spans="1:13" ht="20.25">
      <c r="A1698" s="1479" t="s">
        <v>1133</v>
      </c>
      <c r="B1698" s="1480"/>
      <c r="C1698" s="1480"/>
      <c r="D1698" s="1480"/>
      <c r="E1698" s="1480"/>
      <c r="F1698" s="1480"/>
      <c r="G1698" s="1480"/>
      <c r="H1698" s="1480"/>
      <c r="I1698" s="1480"/>
      <c r="J1698" s="1480"/>
      <c r="K1698" s="1480"/>
      <c r="L1698" s="1480"/>
      <c r="M1698" s="1480"/>
    </row>
    <row r="1700" spans="1:13">
      <c r="A1700" s="945" t="s">
        <v>2096</v>
      </c>
    </row>
    <row r="1701" spans="1:13">
      <c r="A1701" s="946" t="s">
        <v>189</v>
      </c>
      <c r="B1701" s="946" t="s">
        <v>53</v>
      </c>
      <c r="C1701" s="946" t="s">
        <v>190</v>
      </c>
      <c r="D1701" s="946" t="s">
        <v>191</v>
      </c>
      <c r="E1701" s="1481" t="s">
        <v>192</v>
      </c>
      <c r="F1701" s="1482"/>
      <c r="G1701" s="1482"/>
      <c r="H1701" s="1482"/>
      <c r="I1701" s="1483"/>
      <c r="J1701" s="1484" t="s">
        <v>193</v>
      </c>
      <c r="K1701" s="1484" t="s">
        <v>194</v>
      </c>
      <c r="L1701" s="1484" t="s">
        <v>195</v>
      </c>
      <c r="M1701" s="1484" t="s">
        <v>196</v>
      </c>
    </row>
    <row r="1702" spans="1:13">
      <c r="A1702" s="946" t="s">
        <v>197</v>
      </c>
      <c r="B1702" s="946" t="s">
        <v>198</v>
      </c>
      <c r="C1702" s="946" t="s">
        <v>199</v>
      </c>
      <c r="D1702" s="946" t="s">
        <v>200</v>
      </c>
      <c r="E1702" s="946" t="s">
        <v>201</v>
      </c>
      <c r="F1702" s="946" t="s">
        <v>202</v>
      </c>
      <c r="G1702" s="946" t="s">
        <v>203</v>
      </c>
      <c r="H1702" s="946" t="s">
        <v>204</v>
      </c>
      <c r="I1702" s="946" t="s">
        <v>205</v>
      </c>
      <c r="J1702" s="1475"/>
      <c r="K1702" s="1475"/>
      <c r="L1702" s="1475"/>
      <c r="M1702" s="1475"/>
    </row>
    <row r="1703" spans="1:13">
      <c r="A1703" s="947">
        <v>43703</v>
      </c>
      <c r="B1703" s="948" t="s">
        <v>211</v>
      </c>
      <c r="C1703" s="949" t="s">
        <v>2097</v>
      </c>
      <c r="D1703" s="949" t="s">
        <v>2098</v>
      </c>
      <c r="E1703" s="1478">
        <v>2</v>
      </c>
      <c r="F1703" s="1476">
        <v>1500000</v>
      </c>
      <c r="G1703" s="1478">
        <v>0</v>
      </c>
      <c r="H1703" s="1478">
        <v>0</v>
      </c>
      <c r="I1703" s="1478">
        <v>0</v>
      </c>
      <c r="J1703" s="1478">
        <v>2</v>
      </c>
      <c r="K1703" s="1474" t="s">
        <v>66</v>
      </c>
      <c r="L1703" s="1476">
        <v>3000000</v>
      </c>
      <c r="M1703" s="1474" t="s">
        <v>1801</v>
      </c>
    </row>
    <row r="1704" spans="1:13">
      <c r="A1704" s="950" t="s">
        <v>401</v>
      </c>
      <c r="B1704" s="948" t="s">
        <v>218</v>
      </c>
      <c r="C1704" s="948" t="s">
        <v>1802</v>
      </c>
      <c r="D1704" s="948" t="s">
        <v>1004</v>
      </c>
      <c r="E1704" s="1477"/>
      <c r="F1704" s="1477"/>
      <c r="G1704" s="1477"/>
      <c r="H1704" s="1477"/>
      <c r="I1704" s="1477"/>
      <c r="J1704" s="1477"/>
      <c r="K1704" s="1475"/>
      <c r="L1704" s="1477"/>
      <c r="M1704" s="1475"/>
    </row>
    <row r="1705" spans="1:13">
      <c r="D1705" s="951" t="s">
        <v>1135</v>
      </c>
      <c r="E1705" s="945">
        <v>2</v>
      </c>
      <c r="G1705" s="945">
        <v>0</v>
      </c>
      <c r="H1705" s="945">
        <v>0</v>
      </c>
      <c r="I1705" s="945">
        <v>0</v>
      </c>
      <c r="J1705" s="945">
        <v>2</v>
      </c>
      <c r="L1705" s="952">
        <v>3000000</v>
      </c>
    </row>
    <row r="1708" spans="1:13" ht="20.25">
      <c r="A1708" s="1479" t="s">
        <v>1133</v>
      </c>
      <c r="B1708" s="1480"/>
      <c r="C1708" s="1480"/>
      <c r="D1708" s="1480"/>
      <c r="E1708" s="1480"/>
      <c r="F1708" s="1480"/>
      <c r="G1708" s="1480"/>
      <c r="H1708" s="1480"/>
      <c r="I1708" s="1480"/>
      <c r="J1708" s="1480"/>
      <c r="K1708" s="1480"/>
      <c r="L1708" s="1480"/>
      <c r="M1708" s="1480"/>
    </row>
    <row r="1710" spans="1:13">
      <c r="A1710" s="945" t="s">
        <v>2099</v>
      </c>
    </row>
    <row r="1711" spans="1:13">
      <c r="A1711" s="946" t="s">
        <v>189</v>
      </c>
      <c r="B1711" s="946" t="s">
        <v>53</v>
      </c>
      <c r="C1711" s="946" t="s">
        <v>190</v>
      </c>
      <c r="D1711" s="946" t="s">
        <v>191</v>
      </c>
      <c r="E1711" s="1481" t="s">
        <v>192</v>
      </c>
      <c r="F1711" s="1482"/>
      <c r="G1711" s="1482"/>
      <c r="H1711" s="1482"/>
      <c r="I1711" s="1483"/>
      <c r="J1711" s="1484" t="s">
        <v>193</v>
      </c>
      <c r="K1711" s="1484" t="s">
        <v>194</v>
      </c>
      <c r="L1711" s="1484" t="s">
        <v>195</v>
      </c>
      <c r="M1711" s="1484" t="s">
        <v>196</v>
      </c>
    </row>
    <row r="1712" spans="1:13">
      <c r="A1712" s="946" t="s">
        <v>197</v>
      </c>
      <c r="B1712" s="946" t="s">
        <v>198</v>
      </c>
      <c r="C1712" s="946" t="s">
        <v>199</v>
      </c>
      <c r="D1712" s="946" t="s">
        <v>200</v>
      </c>
      <c r="E1712" s="946" t="s">
        <v>201</v>
      </c>
      <c r="F1712" s="946" t="s">
        <v>202</v>
      </c>
      <c r="G1712" s="946" t="s">
        <v>203</v>
      </c>
      <c r="H1712" s="946" t="s">
        <v>204</v>
      </c>
      <c r="I1712" s="946" t="s">
        <v>205</v>
      </c>
      <c r="J1712" s="1475"/>
      <c r="K1712" s="1475"/>
      <c r="L1712" s="1475"/>
      <c r="M1712" s="1475"/>
    </row>
    <row r="1713" spans="1:13">
      <c r="A1713" s="947">
        <v>43745</v>
      </c>
      <c r="B1713" s="948" t="s">
        <v>211</v>
      </c>
      <c r="C1713" s="949"/>
      <c r="D1713" s="949" t="s">
        <v>2100</v>
      </c>
      <c r="E1713" s="1478">
        <v>1</v>
      </c>
      <c r="F1713" s="1476">
        <v>300000</v>
      </c>
      <c r="G1713" s="1478">
        <v>0</v>
      </c>
      <c r="H1713" s="1478">
        <v>0</v>
      </c>
      <c r="I1713" s="1478">
        <v>0</v>
      </c>
      <c r="J1713" s="1478">
        <v>1</v>
      </c>
      <c r="K1713" s="1474" t="s">
        <v>66</v>
      </c>
      <c r="L1713" s="1476">
        <v>300000</v>
      </c>
      <c r="M1713" s="1474" t="s">
        <v>400</v>
      </c>
    </row>
    <row r="1714" spans="1:13">
      <c r="A1714" s="950" t="s">
        <v>243</v>
      </c>
      <c r="B1714" s="948" t="s">
        <v>218</v>
      </c>
      <c r="C1714" s="948" t="s">
        <v>2101</v>
      </c>
      <c r="D1714" s="948" t="s">
        <v>80</v>
      </c>
      <c r="E1714" s="1477"/>
      <c r="F1714" s="1477"/>
      <c r="G1714" s="1477"/>
      <c r="H1714" s="1477"/>
      <c r="I1714" s="1477"/>
      <c r="J1714" s="1477"/>
      <c r="K1714" s="1475"/>
      <c r="L1714" s="1477"/>
      <c r="M1714" s="1475"/>
    </row>
    <row r="1715" spans="1:13">
      <c r="D1715" s="951" t="s">
        <v>1135</v>
      </c>
      <c r="E1715" s="945">
        <v>1</v>
      </c>
      <c r="G1715" s="945">
        <v>0</v>
      </c>
      <c r="H1715" s="945">
        <v>0</v>
      </c>
      <c r="I1715" s="945">
        <v>0</v>
      </c>
      <c r="J1715" s="945">
        <v>1</v>
      </c>
      <c r="L1715" s="952">
        <v>300000</v>
      </c>
    </row>
    <row r="1718" spans="1:13" ht="20.25">
      <c r="A1718" s="1479" t="s">
        <v>1133</v>
      </c>
      <c r="B1718" s="1480"/>
      <c r="C1718" s="1480"/>
      <c r="D1718" s="1480"/>
      <c r="E1718" s="1480"/>
      <c r="F1718" s="1480"/>
      <c r="G1718" s="1480"/>
      <c r="H1718" s="1480"/>
      <c r="I1718" s="1480"/>
      <c r="J1718" s="1480"/>
      <c r="K1718" s="1480"/>
      <c r="L1718" s="1480"/>
      <c r="M1718" s="1480"/>
    </row>
    <row r="1720" spans="1:13">
      <c r="A1720" s="945" t="s">
        <v>2102</v>
      </c>
    </row>
    <row r="1721" spans="1:13">
      <c r="A1721" s="946" t="s">
        <v>189</v>
      </c>
      <c r="B1721" s="946" t="s">
        <v>53</v>
      </c>
      <c r="C1721" s="946" t="s">
        <v>190</v>
      </c>
      <c r="D1721" s="946" t="s">
        <v>191</v>
      </c>
      <c r="E1721" s="1481" t="s">
        <v>192</v>
      </c>
      <c r="F1721" s="1482"/>
      <c r="G1721" s="1482"/>
      <c r="H1721" s="1482"/>
      <c r="I1721" s="1483"/>
      <c r="J1721" s="1484" t="s">
        <v>193</v>
      </c>
      <c r="K1721" s="1484" t="s">
        <v>194</v>
      </c>
      <c r="L1721" s="1484" t="s">
        <v>195</v>
      </c>
      <c r="M1721" s="1484" t="s">
        <v>196</v>
      </c>
    </row>
    <row r="1722" spans="1:13">
      <c r="A1722" s="946" t="s">
        <v>197</v>
      </c>
      <c r="B1722" s="946" t="s">
        <v>198</v>
      </c>
      <c r="C1722" s="946" t="s">
        <v>199</v>
      </c>
      <c r="D1722" s="946" t="s">
        <v>200</v>
      </c>
      <c r="E1722" s="946" t="s">
        <v>201</v>
      </c>
      <c r="F1722" s="946" t="s">
        <v>202</v>
      </c>
      <c r="G1722" s="946" t="s">
        <v>203</v>
      </c>
      <c r="H1722" s="946" t="s">
        <v>204</v>
      </c>
      <c r="I1722" s="946" t="s">
        <v>205</v>
      </c>
      <c r="J1722" s="1475"/>
      <c r="K1722" s="1475"/>
      <c r="L1722" s="1475"/>
      <c r="M1722" s="1475"/>
    </row>
    <row r="1723" spans="1:13" ht="33">
      <c r="A1723" s="947">
        <v>43809</v>
      </c>
      <c r="B1723" s="948" t="s">
        <v>211</v>
      </c>
      <c r="C1723" s="949" t="s">
        <v>2103</v>
      </c>
      <c r="D1723" s="949" t="s">
        <v>2104</v>
      </c>
      <c r="E1723" s="1478">
        <v>1</v>
      </c>
      <c r="F1723" s="1476">
        <v>2200000</v>
      </c>
      <c r="G1723" s="1478">
        <v>0</v>
      </c>
      <c r="H1723" s="1478">
        <v>0</v>
      </c>
      <c r="I1723" s="1478">
        <v>0</v>
      </c>
      <c r="J1723" s="1478">
        <v>1</v>
      </c>
      <c r="K1723" s="1474" t="s">
        <v>66</v>
      </c>
      <c r="L1723" s="1476">
        <v>2200000</v>
      </c>
      <c r="M1723" s="1474" t="s">
        <v>2105</v>
      </c>
    </row>
    <row r="1724" spans="1:13">
      <c r="A1724" s="950" t="s">
        <v>243</v>
      </c>
      <c r="B1724" s="948" t="s">
        <v>218</v>
      </c>
      <c r="C1724" s="948" t="s">
        <v>2101</v>
      </c>
      <c r="D1724" s="948" t="s">
        <v>80</v>
      </c>
      <c r="E1724" s="1477"/>
      <c r="F1724" s="1477"/>
      <c r="G1724" s="1477"/>
      <c r="H1724" s="1477"/>
      <c r="I1724" s="1477"/>
      <c r="J1724" s="1477"/>
      <c r="K1724" s="1475"/>
      <c r="L1724" s="1477"/>
      <c r="M1724" s="1475"/>
    </row>
    <row r="1725" spans="1:13">
      <c r="D1725" s="951" t="s">
        <v>1135</v>
      </c>
      <c r="E1725" s="945">
        <v>1</v>
      </c>
      <c r="G1725" s="945">
        <v>0</v>
      </c>
      <c r="H1725" s="945">
        <v>0</v>
      </c>
      <c r="I1725" s="945">
        <v>0</v>
      </c>
      <c r="J1725" s="945">
        <v>1</v>
      </c>
      <c r="L1725" s="952">
        <v>2200000</v>
      </c>
    </row>
    <row r="1728" spans="1:13" ht="20.25">
      <c r="A1728" s="1479" t="s">
        <v>1133</v>
      </c>
      <c r="B1728" s="1480"/>
      <c r="C1728" s="1480"/>
      <c r="D1728" s="1480"/>
      <c r="E1728" s="1480"/>
      <c r="F1728" s="1480"/>
      <c r="G1728" s="1480"/>
      <c r="H1728" s="1480"/>
      <c r="I1728" s="1480"/>
      <c r="J1728" s="1480"/>
      <c r="K1728" s="1480"/>
      <c r="L1728" s="1480"/>
      <c r="M1728" s="1480"/>
    </row>
    <row r="1730" spans="1:13">
      <c r="A1730" s="945" t="s">
        <v>2106</v>
      </c>
    </row>
    <row r="1731" spans="1:13">
      <c r="A1731" s="946" t="s">
        <v>189</v>
      </c>
      <c r="B1731" s="946" t="s">
        <v>53</v>
      </c>
      <c r="C1731" s="946" t="s">
        <v>190</v>
      </c>
      <c r="D1731" s="946" t="s">
        <v>191</v>
      </c>
      <c r="E1731" s="1481" t="s">
        <v>192</v>
      </c>
      <c r="F1731" s="1482"/>
      <c r="G1731" s="1482"/>
      <c r="H1731" s="1482"/>
      <c r="I1731" s="1483"/>
      <c r="J1731" s="1484" t="s">
        <v>193</v>
      </c>
      <c r="K1731" s="1484" t="s">
        <v>194</v>
      </c>
      <c r="L1731" s="1484" t="s">
        <v>195</v>
      </c>
      <c r="M1731" s="1484" t="s">
        <v>196</v>
      </c>
    </row>
    <row r="1732" spans="1:13">
      <c r="A1732" s="946" t="s">
        <v>197</v>
      </c>
      <c r="B1732" s="946" t="s">
        <v>198</v>
      </c>
      <c r="C1732" s="946" t="s">
        <v>199</v>
      </c>
      <c r="D1732" s="946" t="s">
        <v>200</v>
      </c>
      <c r="E1732" s="946" t="s">
        <v>201</v>
      </c>
      <c r="F1732" s="946" t="s">
        <v>202</v>
      </c>
      <c r="G1732" s="946" t="s">
        <v>203</v>
      </c>
      <c r="H1732" s="946" t="s">
        <v>204</v>
      </c>
      <c r="I1732" s="946" t="s">
        <v>205</v>
      </c>
      <c r="J1732" s="1475"/>
      <c r="K1732" s="1475"/>
      <c r="L1732" s="1475"/>
      <c r="M1732" s="1475"/>
    </row>
    <row r="1733" spans="1:13">
      <c r="A1733" s="947">
        <v>43830</v>
      </c>
      <c r="B1733" s="948" t="s">
        <v>211</v>
      </c>
      <c r="C1733" s="949" t="s">
        <v>2107</v>
      </c>
      <c r="D1733" s="949" t="s">
        <v>2108</v>
      </c>
      <c r="E1733" s="1478">
        <v>1</v>
      </c>
      <c r="F1733" s="1476">
        <v>2600000</v>
      </c>
      <c r="G1733" s="1478">
        <v>0</v>
      </c>
      <c r="H1733" s="1478">
        <v>0</v>
      </c>
      <c r="I1733" s="1478">
        <v>0</v>
      </c>
      <c r="J1733" s="1478">
        <v>1</v>
      </c>
      <c r="K1733" s="1474" t="s">
        <v>64</v>
      </c>
      <c r="L1733" s="1476">
        <v>2600000</v>
      </c>
      <c r="M1733" s="1474" t="s">
        <v>2109</v>
      </c>
    </row>
    <row r="1734" spans="1:13">
      <c r="A1734" s="950" t="s">
        <v>243</v>
      </c>
      <c r="B1734" s="948" t="s">
        <v>218</v>
      </c>
      <c r="C1734" s="948" t="s">
        <v>295</v>
      </c>
      <c r="D1734" s="948" t="s">
        <v>80</v>
      </c>
      <c r="E1734" s="1477"/>
      <c r="F1734" s="1477"/>
      <c r="G1734" s="1477"/>
      <c r="H1734" s="1477"/>
      <c r="I1734" s="1477"/>
      <c r="J1734" s="1477"/>
      <c r="K1734" s="1475"/>
      <c r="L1734" s="1477"/>
      <c r="M1734" s="1475"/>
    </row>
    <row r="1735" spans="1:13">
      <c r="D1735" s="951" t="s">
        <v>1135</v>
      </c>
      <c r="E1735" s="945">
        <v>1</v>
      </c>
      <c r="G1735" s="945">
        <v>0</v>
      </c>
      <c r="H1735" s="945">
        <v>0</v>
      </c>
      <c r="I1735" s="945">
        <v>0</v>
      </c>
      <c r="J1735" s="945">
        <v>1</v>
      </c>
      <c r="L1735" s="952">
        <v>2600000</v>
      </c>
    </row>
    <row r="1738" spans="1:13" ht="20.25">
      <c r="A1738" s="1479" t="s">
        <v>1133</v>
      </c>
      <c r="B1738" s="1480"/>
      <c r="C1738" s="1480"/>
      <c r="D1738" s="1480"/>
      <c r="E1738" s="1480"/>
      <c r="F1738" s="1480"/>
      <c r="G1738" s="1480"/>
      <c r="H1738" s="1480"/>
      <c r="I1738" s="1480"/>
      <c r="J1738" s="1480"/>
      <c r="K1738" s="1480"/>
      <c r="L1738" s="1480"/>
      <c r="M1738" s="1480"/>
    </row>
    <row r="1740" spans="1:13">
      <c r="A1740" s="945" t="s">
        <v>2110</v>
      </c>
    </row>
    <row r="1741" spans="1:13">
      <c r="A1741" s="946" t="s">
        <v>189</v>
      </c>
      <c r="B1741" s="946" t="s">
        <v>53</v>
      </c>
      <c r="C1741" s="946" t="s">
        <v>190</v>
      </c>
      <c r="D1741" s="946" t="s">
        <v>191</v>
      </c>
      <c r="E1741" s="1481" t="s">
        <v>192</v>
      </c>
      <c r="F1741" s="1482"/>
      <c r="G1741" s="1482"/>
      <c r="H1741" s="1482"/>
      <c r="I1741" s="1483"/>
      <c r="J1741" s="1484" t="s">
        <v>193</v>
      </c>
      <c r="K1741" s="1484" t="s">
        <v>194</v>
      </c>
      <c r="L1741" s="1484" t="s">
        <v>195</v>
      </c>
      <c r="M1741" s="1484" t="s">
        <v>196</v>
      </c>
    </row>
    <row r="1742" spans="1:13">
      <c r="A1742" s="946" t="s">
        <v>197</v>
      </c>
      <c r="B1742" s="946" t="s">
        <v>198</v>
      </c>
      <c r="C1742" s="946" t="s">
        <v>199</v>
      </c>
      <c r="D1742" s="946" t="s">
        <v>200</v>
      </c>
      <c r="E1742" s="946" t="s">
        <v>201</v>
      </c>
      <c r="F1742" s="946" t="s">
        <v>202</v>
      </c>
      <c r="G1742" s="946" t="s">
        <v>203</v>
      </c>
      <c r="H1742" s="946" t="s">
        <v>204</v>
      </c>
      <c r="I1742" s="946" t="s">
        <v>205</v>
      </c>
      <c r="J1742" s="1475"/>
      <c r="K1742" s="1475"/>
      <c r="L1742" s="1475"/>
      <c r="M1742" s="1475"/>
    </row>
    <row r="1743" spans="1:13" ht="33">
      <c r="A1743" s="947">
        <v>43928</v>
      </c>
      <c r="B1743" s="948" t="s">
        <v>211</v>
      </c>
      <c r="C1743" s="949" t="s">
        <v>2111</v>
      </c>
      <c r="D1743" s="949" t="s">
        <v>2112</v>
      </c>
      <c r="E1743" s="1478">
        <v>1</v>
      </c>
      <c r="F1743" s="1476">
        <v>876000</v>
      </c>
      <c r="G1743" s="1478">
        <v>0</v>
      </c>
      <c r="H1743" s="1478">
        <v>0</v>
      </c>
      <c r="I1743" s="1478">
        <v>0</v>
      </c>
      <c r="J1743" s="1478">
        <v>1</v>
      </c>
      <c r="K1743" s="1474" t="s">
        <v>66</v>
      </c>
      <c r="L1743" s="1476">
        <v>876000</v>
      </c>
      <c r="M1743" s="1474" t="s">
        <v>1620</v>
      </c>
    </row>
    <row r="1744" spans="1:13">
      <c r="A1744" s="950" t="s">
        <v>256</v>
      </c>
      <c r="B1744" s="948" t="s">
        <v>218</v>
      </c>
      <c r="C1744" s="948" t="s">
        <v>2113</v>
      </c>
      <c r="D1744" s="948" t="s">
        <v>81</v>
      </c>
      <c r="E1744" s="1477"/>
      <c r="F1744" s="1477"/>
      <c r="G1744" s="1477"/>
      <c r="H1744" s="1477"/>
      <c r="I1744" s="1477"/>
      <c r="J1744" s="1477"/>
      <c r="K1744" s="1475"/>
      <c r="L1744" s="1477"/>
      <c r="M1744" s="1475"/>
    </row>
    <row r="1745" spans="1:13">
      <c r="D1745" s="951" t="s">
        <v>1135</v>
      </c>
      <c r="E1745" s="945">
        <v>1</v>
      </c>
      <c r="G1745" s="945">
        <v>0</v>
      </c>
      <c r="H1745" s="945">
        <v>0</v>
      </c>
      <c r="I1745" s="945">
        <v>0</v>
      </c>
      <c r="J1745" s="945">
        <v>1</v>
      </c>
      <c r="L1745" s="952">
        <v>876000</v>
      </c>
    </row>
    <row r="1748" spans="1:13" ht="20.25">
      <c r="A1748" s="1479" t="s">
        <v>1133</v>
      </c>
      <c r="B1748" s="1480"/>
      <c r="C1748" s="1480"/>
      <c r="D1748" s="1480"/>
      <c r="E1748" s="1480"/>
      <c r="F1748" s="1480"/>
      <c r="G1748" s="1480"/>
      <c r="H1748" s="1480"/>
      <c r="I1748" s="1480"/>
      <c r="J1748" s="1480"/>
      <c r="K1748" s="1480"/>
      <c r="L1748" s="1480"/>
      <c r="M1748" s="1480"/>
    </row>
    <row r="1750" spans="1:13">
      <c r="A1750" s="945" t="s">
        <v>2114</v>
      </c>
    </row>
    <row r="1751" spans="1:13">
      <c r="A1751" s="946" t="s">
        <v>189</v>
      </c>
      <c r="B1751" s="946" t="s">
        <v>53</v>
      </c>
      <c r="C1751" s="946" t="s">
        <v>190</v>
      </c>
      <c r="D1751" s="946" t="s">
        <v>191</v>
      </c>
      <c r="E1751" s="1481" t="s">
        <v>192</v>
      </c>
      <c r="F1751" s="1482"/>
      <c r="G1751" s="1482"/>
      <c r="H1751" s="1482"/>
      <c r="I1751" s="1483"/>
      <c r="J1751" s="1484" t="s">
        <v>193</v>
      </c>
      <c r="K1751" s="1484" t="s">
        <v>194</v>
      </c>
      <c r="L1751" s="1484" t="s">
        <v>195</v>
      </c>
      <c r="M1751" s="1484" t="s">
        <v>196</v>
      </c>
    </row>
    <row r="1752" spans="1:13">
      <c r="A1752" s="946" t="s">
        <v>197</v>
      </c>
      <c r="B1752" s="946" t="s">
        <v>198</v>
      </c>
      <c r="C1752" s="946" t="s">
        <v>199</v>
      </c>
      <c r="D1752" s="946" t="s">
        <v>200</v>
      </c>
      <c r="E1752" s="946" t="s">
        <v>201</v>
      </c>
      <c r="F1752" s="946" t="s">
        <v>202</v>
      </c>
      <c r="G1752" s="946" t="s">
        <v>203</v>
      </c>
      <c r="H1752" s="946" t="s">
        <v>204</v>
      </c>
      <c r="I1752" s="946" t="s">
        <v>205</v>
      </c>
      <c r="J1752" s="1475"/>
      <c r="K1752" s="1475"/>
      <c r="L1752" s="1475"/>
      <c r="M1752" s="1475"/>
    </row>
    <row r="1753" spans="1:13" ht="33">
      <c r="A1753" s="947">
        <v>43969</v>
      </c>
      <c r="B1753" s="948" t="s">
        <v>211</v>
      </c>
      <c r="C1753" s="949" t="s">
        <v>2115</v>
      </c>
      <c r="D1753" s="949" t="s">
        <v>2116</v>
      </c>
      <c r="E1753" s="1478">
        <v>3</v>
      </c>
      <c r="F1753" s="1476">
        <v>216000</v>
      </c>
      <c r="G1753" s="1478">
        <v>0</v>
      </c>
      <c r="H1753" s="1478">
        <v>0</v>
      </c>
      <c r="I1753" s="1478">
        <v>0</v>
      </c>
      <c r="J1753" s="1478">
        <v>3</v>
      </c>
      <c r="K1753" s="1474" t="s">
        <v>64</v>
      </c>
      <c r="L1753" s="1476">
        <v>648000</v>
      </c>
      <c r="M1753" s="1474" t="s">
        <v>220</v>
      </c>
    </row>
    <row r="1754" spans="1:13">
      <c r="A1754" s="950" t="s">
        <v>243</v>
      </c>
      <c r="B1754" s="948" t="s">
        <v>218</v>
      </c>
      <c r="C1754" s="948" t="s">
        <v>2117</v>
      </c>
      <c r="D1754" s="948" t="s">
        <v>80</v>
      </c>
      <c r="E1754" s="1477"/>
      <c r="F1754" s="1477"/>
      <c r="G1754" s="1477"/>
      <c r="H1754" s="1477"/>
      <c r="I1754" s="1477"/>
      <c r="J1754" s="1477"/>
      <c r="K1754" s="1475"/>
      <c r="L1754" s="1477"/>
      <c r="M1754" s="1475"/>
    </row>
    <row r="1755" spans="1:13">
      <c r="D1755" s="951" t="s">
        <v>1135</v>
      </c>
      <c r="E1755" s="945">
        <v>3</v>
      </c>
      <c r="G1755" s="945">
        <v>0</v>
      </c>
      <c r="H1755" s="945">
        <v>0</v>
      </c>
      <c r="I1755" s="945">
        <v>0</v>
      </c>
      <c r="J1755" s="945">
        <v>3</v>
      </c>
      <c r="L1755" s="952">
        <v>648000</v>
      </c>
    </row>
    <row r="1758" spans="1:13" ht="20.25">
      <c r="A1758" s="1479" t="s">
        <v>1133</v>
      </c>
      <c r="B1758" s="1480"/>
      <c r="C1758" s="1480"/>
      <c r="D1758" s="1480"/>
      <c r="E1758" s="1480"/>
      <c r="F1758" s="1480"/>
      <c r="G1758" s="1480"/>
      <c r="H1758" s="1480"/>
      <c r="I1758" s="1480"/>
      <c r="J1758" s="1480"/>
      <c r="K1758" s="1480"/>
      <c r="L1758" s="1480"/>
      <c r="M1758" s="1480"/>
    </row>
    <row r="1760" spans="1:13">
      <c r="A1760" s="945" t="s">
        <v>2118</v>
      </c>
    </row>
    <row r="1761" spans="1:13">
      <c r="A1761" s="946" t="s">
        <v>189</v>
      </c>
      <c r="B1761" s="946" t="s">
        <v>53</v>
      </c>
      <c r="C1761" s="946" t="s">
        <v>190</v>
      </c>
      <c r="D1761" s="946" t="s">
        <v>191</v>
      </c>
      <c r="E1761" s="1481" t="s">
        <v>192</v>
      </c>
      <c r="F1761" s="1482"/>
      <c r="G1761" s="1482"/>
      <c r="H1761" s="1482"/>
      <c r="I1761" s="1483"/>
      <c r="J1761" s="1484" t="s">
        <v>193</v>
      </c>
      <c r="K1761" s="1484" t="s">
        <v>194</v>
      </c>
      <c r="L1761" s="1484" t="s">
        <v>195</v>
      </c>
      <c r="M1761" s="1484" t="s">
        <v>196</v>
      </c>
    </row>
    <row r="1762" spans="1:13">
      <c r="A1762" s="946" t="s">
        <v>197</v>
      </c>
      <c r="B1762" s="946" t="s">
        <v>198</v>
      </c>
      <c r="C1762" s="946" t="s">
        <v>199</v>
      </c>
      <c r="D1762" s="946" t="s">
        <v>200</v>
      </c>
      <c r="E1762" s="946" t="s">
        <v>201</v>
      </c>
      <c r="F1762" s="946" t="s">
        <v>202</v>
      </c>
      <c r="G1762" s="946" t="s">
        <v>203</v>
      </c>
      <c r="H1762" s="946" t="s">
        <v>204</v>
      </c>
      <c r="I1762" s="946" t="s">
        <v>205</v>
      </c>
      <c r="J1762" s="1475"/>
      <c r="K1762" s="1475"/>
      <c r="L1762" s="1475"/>
      <c r="M1762" s="1475"/>
    </row>
    <row r="1763" spans="1:13" ht="33">
      <c r="A1763" s="947">
        <v>43969</v>
      </c>
      <c r="B1763" s="948" t="s">
        <v>211</v>
      </c>
      <c r="C1763" s="949"/>
      <c r="D1763" s="949" t="s">
        <v>2119</v>
      </c>
      <c r="E1763" s="1478">
        <v>1</v>
      </c>
      <c r="F1763" s="1476">
        <v>350000</v>
      </c>
      <c r="G1763" s="1478">
        <v>0</v>
      </c>
      <c r="H1763" s="1478">
        <v>0</v>
      </c>
      <c r="I1763" s="1478">
        <v>0</v>
      </c>
      <c r="J1763" s="1478">
        <v>1</v>
      </c>
      <c r="K1763" s="1474" t="s">
        <v>66</v>
      </c>
      <c r="L1763" s="1476">
        <v>350000</v>
      </c>
      <c r="M1763" s="1474" t="s">
        <v>2120</v>
      </c>
    </row>
    <row r="1764" spans="1:13">
      <c r="A1764" s="950" t="s">
        <v>243</v>
      </c>
      <c r="B1764" s="948" t="s">
        <v>218</v>
      </c>
      <c r="C1764" s="948" t="s">
        <v>2121</v>
      </c>
      <c r="D1764" s="948" t="s">
        <v>80</v>
      </c>
      <c r="E1764" s="1477"/>
      <c r="F1764" s="1477"/>
      <c r="G1764" s="1477"/>
      <c r="H1764" s="1477"/>
      <c r="I1764" s="1477"/>
      <c r="J1764" s="1477"/>
      <c r="K1764" s="1475"/>
      <c r="L1764" s="1477"/>
      <c r="M1764" s="1475"/>
    </row>
    <row r="1765" spans="1:13">
      <c r="D1765" s="951" t="s">
        <v>1135</v>
      </c>
      <c r="E1765" s="945">
        <v>1</v>
      </c>
      <c r="G1765" s="945">
        <v>0</v>
      </c>
      <c r="H1765" s="945">
        <v>0</v>
      </c>
      <c r="I1765" s="945">
        <v>0</v>
      </c>
      <c r="J1765" s="945">
        <v>1</v>
      </c>
      <c r="L1765" s="952">
        <v>350000</v>
      </c>
    </row>
    <row r="1768" spans="1:13" ht="20.25">
      <c r="A1768" s="1479" t="s">
        <v>1133</v>
      </c>
      <c r="B1768" s="1480"/>
      <c r="C1768" s="1480"/>
      <c r="D1768" s="1480"/>
      <c r="E1768" s="1480"/>
      <c r="F1768" s="1480"/>
      <c r="G1768" s="1480"/>
      <c r="H1768" s="1480"/>
      <c r="I1768" s="1480"/>
      <c r="J1768" s="1480"/>
      <c r="K1768" s="1480"/>
      <c r="L1768" s="1480"/>
      <c r="M1768" s="1480"/>
    </row>
    <row r="1770" spans="1:13">
      <c r="A1770" s="945" t="s">
        <v>2122</v>
      </c>
    </row>
    <row r="1771" spans="1:13">
      <c r="A1771" s="946" t="s">
        <v>189</v>
      </c>
      <c r="B1771" s="946" t="s">
        <v>53</v>
      </c>
      <c r="C1771" s="946" t="s">
        <v>190</v>
      </c>
      <c r="D1771" s="946" t="s">
        <v>191</v>
      </c>
      <c r="E1771" s="1481" t="s">
        <v>192</v>
      </c>
      <c r="F1771" s="1482"/>
      <c r="G1771" s="1482"/>
      <c r="H1771" s="1482"/>
      <c r="I1771" s="1483"/>
      <c r="J1771" s="1484" t="s">
        <v>193</v>
      </c>
      <c r="K1771" s="1484" t="s">
        <v>194</v>
      </c>
      <c r="L1771" s="1484" t="s">
        <v>195</v>
      </c>
      <c r="M1771" s="1484" t="s">
        <v>196</v>
      </c>
    </row>
    <row r="1772" spans="1:13">
      <c r="A1772" s="946" t="s">
        <v>197</v>
      </c>
      <c r="B1772" s="946" t="s">
        <v>198</v>
      </c>
      <c r="C1772" s="946" t="s">
        <v>199</v>
      </c>
      <c r="D1772" s="946" t="s">
        <v>200</v>
      </c>
      <c r="E1772" s="946" t="s">
        <v>201</v>
      </c>
      <c r="F1772" s="946" t="s">
        <v>202</v>
      </c>
      <c r="G1772" s="946" t="s">
        <v>203</v>
      </c>
      <c r="H1772" s="946" t="s">
        <v>204</v>
      </c>
      <c r="I1772" s="946" t="s">
        <v>205</v>
      </c>
      <c r="J1772" s="1475"/>
      <c r="K1772" s="1475"/>
      <c r="L1772" s="1475"/>
      <c r="M1772" s="1475"/>
    </row>
    <row r="1773" spans="1:13" ht="33">
      <c r="A1773" s="947">
        <v>43980</v>
      </c>
      <c r="B1773" s="948" t="s">
        <v>211</v>
      </c>
      <c r="C1773" s="949"/>
      <c r="D1773" s="949" t="s">
        <v>2123</v>
      </c>
      <c r="E1773" s="1478">
        <v>1</v>
      </c>
      <c r="F1773" s="1476">
        <v>1625000</v>
      </c>
      <c r="G1773" s="1478">
        <v>0</v>
      </c>
      <c r="H1773" s="1478">
        <v>0</v>
      </c>
      <c r="I1773" s="1478">
        <v>0</v>
      </c>
      <c r="J1773" s="1478">
        <v>1</v>
      </c>
      <c r="K1773" s="1474" t="s">
        <v>66</v>
      </c>
      <c r="L1773" s="1476">
        <v>1625000</v>
      </c>
      <c r="M1773" s="1474" t="s">
        <v>2124</v>
      </c>
    </row>
    <row r="1774" spans="1:13">
      <c r="A1774" s="950" t="s">
        <v>243</v>
      </c>
      <c r="B1774" s="948" t="s">
        <v>218</v>
      </c>
      <c r="C1774" s="948" t="s">
        <v>2125</v>
      </c>
      <c r="D1774" s="948" t="s">
        <v>80</v>
      </c>
      <c r="E1774" s="1477"/>
      <c r="F1774" s="1477"/>
      <c r="G1774" s="1477"/>
      <c r="H1774" s="1477"/>
      <c r="I1774" s="1477"/>
      <c r="J1774" s="1477"/>
      <c r="K1774" s="1475"/>
      <c r="L1774" s="1477"/>
      <c r="M1774" s="1475"/>
    </row>
    <row r="1775" spans="1:13">
      <c r="D1775" s="951" t="s">
        <v>1135</v>
      </c>
      <c r="E1775" s="945">
        <v>1</v>
      </c>
      <c r="G1775" s="945">
        <v>0</v>
      </c>
      <c r="H1775" s="945">
        <v>0</v>
      </c>
      <c r="I1775" s="945">
        <v>0</v>
      </c>
      <c r="J1775" s="945">
        <v>1</v>
      </c>
      <c r="L1775" s="952">
        <v>1625000</v>
      </c>
    </row>
    <row r="1778" spans="1:13" ht="20.25">
      <c r="A1778" s="1479" t="s">
        <v>1133</v>
      </c>
      <c r="B1778" s="1480"/>
      <c r="C1778" s="1480"/>
      <c r="D1778" s="1480"/>
      <c r="E1778" s="1480"/>
      <c r="F1778" s="1480"/>
      <c r="G1778" s="1480"/>
      <c r="H1778" s="1480"/>
      <c r="I1778" s="1480"/>
      <c r="J1778" s="1480"/>
      <c r="K1778" s="1480"/>
      <c r="L1778" s="1480"/>
      <c r="M1778" s="1480"/>
    </row>
    <row r="1780" spans="1:13">
      <c r="A1780" s="945" t="s">
        <v>2126</v>
      </c>
    </row>
    <row r="1781" spans="1:13">
      <c r="A1781" s="946" t="s">
        <v>189</v>
      </c>
      <c r="B1781" s="946" t="s">
        <v>53</v>
      </c>
      <c r="C1781" s="946" t="s">
        <v>190</v>
      </c>
      <c r="D1781" s="946" t="s">
        <v>191</v>
      </c>
      <c r="E1781" s="1481" t="s">
        <v>192</v>
      </c>
      <c r="F1781" s="1482"/>
      <c r="G1781" s="1482"/>
      <c r="H1781" s="1482"/>
      <c r="I1781" s="1483"/>
      <c r="J1781" s="1484" t="s">
        <v>193</v>
      </c>
      <c r="K1781" s="1484" t="s">
        <v>194</v>
      </c>
      <c r="L1781" s="1484" t="s">
        <v>195</v>
      </c>
      <c r="M1781" s="1484" t="s">
        <v>196</v>
      </c>
    </row>
    <row r="1782" spans="1:13">
      <c r="A1782" s="946" t="s">
        <v>197</v>
      </c>
      <c r="B1782" s="946" t="s">
        <v>198</v>
      </c>
      <c r="C1782" s="946" t="s">
        <v>199</v>
      </c>
      <c r="D1782" s="946" t="s">
        <v>200</v>
      </c>
      <c r="E1782" s="946" t="s">
        <v>201</v>
      </c>
      <c r="F1782" s="946" t="s">
        <v>202</v>
      </c>
      <c r="G1782" s="946" t="s">
        <v>203</v>
      </c>
      <c r="H1782" s="946" t="s">
        <v>204</v>
      </c>
      <c r="I1782" s="946" t="s">
        <v>205</v>
      </c>
      <c r="J1782" s="1475"/>
      <c r="K1782" s="1475"/>
      <c r="L1782" s="1475"/>
      <c r="M1782" s="1475"/>
    </row>
    <row r="1783" spans="1:13" ht="33">
      <c r="A1783" s="947">
        <v>44013</v>
      </c>
      <c r="B1783" s="948" t="s">
        <v>211</v>
      </c>
      <c r="C1783" s="949" t="s">
        <v>2127</v>
      </c>
      <c r="D1783" s="949" t="s">
        <v>2128</v>
      </c>
      <c r="E1783" s="1478">
        <v>9</v>
      </c>
      <c r="F1783" s="1476">
        <v>88889</v>
      </c>
      <c r="G1783" s="1478">
        <v>0</v>
      </c>
      <c r="H1783" s="1478">
        <v>0</v>
      </c>
      <c r="I1783" s="1478">
        <v>0</v>
      </c>
      <c r="J1783" s="1478">
        <v>9</v>
      </c>
      <c r="K1783" s="1474" t="s">
        <v>64</v>
      </c>
      <c r="L1783" s="1476">
        <v>800000</v>
      </c>
      <c r="M1783" s="1474" t="s">
        <v>400</v>
      </c>
    </row>
    <row r="1784" spans="1:13">
      <c r="A1784" s="950" t="s">
        <v>243</v>
      </c>
      <c r="B1784" s="948" t="s">
        <v>1695</v>
      </c>
      <c r="C1784" s="948" t="s">
        <v>2129</v>
      </c>
      <c r="D1784" s="948" t="s">
        <v>80</v>
      </c>
      <c r="E1784" s="1477"/>
      <c r="F1784" s="1477"/>
      <c r="G1784" s="1477"/>
      <c r="H1784" s="1477"/>
      <c r="I1784" s="1477"/>
      <c r="J1784" s="1477"/>
      <c r="K1784" s="1475"/>
      <c r="L1784" s="1477"/>
      <c r="M1784" s="1475"/>
    </row>
    <row r="1785" spans="1:13">
      <c r="D1785" s="951" t="s">
        <v>1135</v>
      </c>
      <c r="E1785" s="945">
        <v>9</v>
      </c>
      <c r="G1785" s="945">
        <v>0</v>
      </c>
      <c r="H1785" s="945">
        <v>0</v>
      </c>
      <c r="I1785" s="945">
        <v>0</v>
      </c>
      <c r="J1785" s="945">
        <v>9</v>
      </c>
      <c r="L1785" s="952">
        <v>800000</v>
      </c>
    </row>
    <row r="1788" spans="1:13" ht="20.25">
      <c r="A1788" s="1479" t="s">
        <v>1133</v>
      </c>
      <c r="B1788" s="1480"/>
      <c r="C1788" s="1480"/>
      <c r="D1788" s="1480"/>
      <c r="E1788" s="1480"/>
      <c r="F1788" s="1480"/>
      <c r="G1788" s="1480"/>
      <c r="H1788" s="1480"/>
      <c r="I1788" s="1480"/>
      <c r="J1788" s="1480"/>
      <c r="K1788" s="1480"/>
      <c r="L1788" s="1480"/>
      <c r="M1788" s="1480"/>
    </row>
    <row r="1790" spans="1:13">
      <c r="A1790" s="945" t="s">
        <v>2130</v>
      </c>
    </row>
    <row r="1791" spans="1:13">
      <c r="A1791" s="946" t="s">
        <v>189</v>
      </c>
      <c r="B1791" s="946" t="s">
        <v>53</v>
      </c>
      <c r="C1791" s="946" t="s">
        <v>190</v>
      </c>
      <c r="D1791" s="946" t="s">
        <v>191</v>
      </c>
      <c r="E1791" s="1481" t="s">
        <v>192</v>
      </c>
      <c r="F1791" s="1482"/>
      <c r="G1791" s="1482"/>
      <c r="H1791" s="1482"/>
      <c r="I1791" s="1483"/>
      <c r="J1791" s="1484" t="s">
        <v>193</v>
      </c>
      <c r="K1791" s="1484" t="s">
        <v>194</v>
      </c>
      <c r="L1791" s="1484" t="s">
        <v>195</v>
      </c>
      <c r="M1791" s="1484" t="s">
        <v>196</v>
      </c>
    </row>
    <row r="1792" spans="1:13">
      <c r="A1792" s="946" t="s">
        <v>197</v>
      </c>
      <c r="B1792" s="946" t="s">
        <v>198</v>
      </c>
      <c r="C1792" s="946" t="s">
        <v>199</v>
      </c>
      <c r="D1792" s="946" t="s">
        <v>200</v>
      </c>
      <c r="E1792" s="946" t="s">
        <v>201</v>
      </c>
      <c r="F1792" s="946" t="s">
        <v>202</v>
      </c>
      <c r="G1792" s="946" t="s">
        <v>203</v>
      </c>
      <c r="H1792" s="946" t="s">
        <v>204</v>
      </c>
      <c r="I1792" s="946" t="s">
        <v>205</v>
      </c>
      <c r="J1792" s="1475"/>
      <c r="K1792" s="1475"/>
      <c r="L1792" s="1475"/>
      <c r="M1792" s="1475"/>
    </row>
    <row r="1793" spans="1:13" ht="33">
      <c r="A1793" s="947">
        <v>44015</v>
      </c>
      <c r="B1793" s="948" t="s">
        <v>211</v>
      </c>
      <c r="C1793" s="949" t="s">
        <v>2131</v>
      </c>
      <c r="D1793" s="949" t="s">
        <v>2132</v>
      </c>
      <c r="E1793" s="1478">
        <v>1</v>
      </c>
      <c r="F1793" s="1476">
        <v>2200000</v>
      </c>
      <c r="G1793" s="1478">
        <v>0</v>
      </c>
      <c r="H1793" s="1478">
        <v>0</v>
      </c>
      <c r="I1793" s="1478">
        <v>0</v>
      </c>
      <c r="J1793" s="1478">
        <v>1</v>
      </c>
      <c r="K1793" s="1474" t="s">
        <v>66</v>
      </c>
      <c r="L1793" s="1476">
        <v>2200000</v>
      </c>
      <c r="M1793" s="1474" t="s">
        <v>2133</v>
      </c>
    </row>
    <row r="1794" spans="1:13">
      <c r="A1794" s="950" t="s">
        <v>243</v>
      </c>
      <c r="B1794" s="948" t="s">
        <v>1695</v>
      </c>
      <c r="C1794" s="948" t="s">
        <v>2134</v>
      </c>
      <c r="D1794" s="948" t="s">
        <v>80</v>
      </c>
      <c r="E1794" s="1477"/>
      <c r="F1794" s="1477"/>
      <c r="G1794" s="1477"/>
      <c r="H1794" s="1477"/>
      <c r="I1794" s="1477"/>
      <c r="J1794" s="1477"/>
      <c r="K1794" s="1475"/>
      <c r="L1794" s="1477"/>
      <c r="M1794" s="1475"/>
    </row>
    <row r="1795" spans="1:13">
      <c r="D1795" s="951" t="s">
        <v>1135</v>
      </c>
      <c r="E1795" s="945">
        <v>1</v>
      </c>
      <c r="G1795" s="945">
        <v>0</v>
      </c>
      <c r="H1795" s="945">
        <v>0</v>
      </c>
      <c r="I1795" s="945">
        <v>0</v>
      </c>
      <c r="J1795" s="945">
        <v>1</v>
      </c>
      <c r="L1795" s="952">
        <v>2200000</v>
      </c>
    </row>
    <row r="1798" spans="1:13" ht="20.25">
      <c r="A1798" s="1479" t="s">
        <v>1133</v>
      </c>
      <c r="B1798" s="1480"/>
      <c r="C1798" s="1480"/>
      <c r="D1798" s="1480"/>
      <c r="E1798" s="1480"/>
      <c r="F1798" s="1480"/>
      <c r="G1798" s="1480"/>
      <c r="H1798" s="1480"/>
      <c r="I1798" s="1480"/>
      <c r="J1798" s="1480"/>
      <c r="K1798" s="1480"/>
      <c r="L1798" s="1480"/>
      <c r="M1798" s="1480"/>
    </row>
    <row r="1800" spans="1:13">
      <c r="A1800" s="945" t="s">
        <v>2135</v>
      </c>
    </row>
    <row r="1801" spans="1:13">
      <c r="A1801" s="946" t="s">
        <v>189</v>
      </c>
      <c r="B1801" s="946" t="s">
        <v>53</v>
      </c>
      <c r="C1801" s="946" t="s">
        <v>190</v>
      </c>
      <c r="D1801" s="946" t="s">
        <v>191</v>
      </c>
      <c r="E1801" s="1481" t="s">
        <v>192</v>
      </c>
      <c r="F1801" s="1482"/>
      <c r="G1801" s="1482"/>
      <c r="H1801" s="1482"/>
      <c r="I1801" s="1483"/>
      <c r="J1801" s="1484" t="s">
        <v>193</v>
      </c>
      <c r="K1801" s="1484" t="s">
        <v>194</v>
      </c>
      <c r="L1801" s="1484" t="s">
        <v>195</v>
      </c>
      <c r="M1801" s="1484" t="s">
        <v>196</v>
      </c>
    </row>
    <row r="1802" spans="1:13">
      <c r="A1802" s="946" t="s">
        <v>197</v>
      </c>
      <c r="B1802" s="946" t="s">
        <v>198</v>
      </c>
      <c r="C1802" s="946" t="s">
        <v>199</v>
      </c>
      <c r="D1802" s="946" t="s">
        <v>200</v>
      </c>
      <c r="E1802" s="946" t="s">
        <v>201</v>
      </c>
      <c r="F1802" s="946" t="s">
        <v>202</v>
      </c>
      <c r="G1802" s="946" t="s">
        <v>203</v>
      </c>
      <c r="H1802" s="946" t="s">
        <v>204</v>
      </c>
      <c r="I1802" s="946" t="s">
        <v>205</v>
      </c>
      <c r="J1802" s="1475"/>
      <c r="K1802" s="1475"/>
      <c r="L1802" s="1475"/>
      <c r="M1802" s="1475"/>
    </row>
    <row r="1803" spans="1:13">
      <c r="A1803" s="947">
        <v>44040</v>
      </c>
      <c r="B1803" s="948" t="s">
        <v>211</v>
      </c>
      <c r="C1803" s="949" t="s">
        <v>2136</v>
      </c>
      <c r="D1803" s="949" t="s">
        <v>2137</v>
      </c>
      <c r="E1803" s="1478">
        <v>2</v>
      </c>
      <c r="F1803" s="1476">
        <v>250000</v>
      </c>
      <c r="G1803" s="1478">
        <v>0</v>
      </c>
      <c r="H1803" s="1478">
        <v>0</v>
      </c>
      <c r="I1803" s="1478">
        <v>0</v>
      </c>
      <c r="J1803" s="1478">
        <v>2</v>
      </c>
      <c r="K1803" s="1474" t="s">
        <v>64</v>
      </c>
      <c r="L1803" s="1476">
        <v>500000</v>
      </c>
      <c r="M1803" s="1474" t="s">
        <v>2138</v>
      </c>
    </row>
    <row r="1804" spans="1:13">
      <c r="A1804" s="950" t="s">
        <v>258</v>
      </c>
      <c r="B1804" s="948" t="s">
        <v>218</v>
      </c>
      <c r="C1804" s="948" t="s">
        <v>1623</v>
      </c>
      <c r="D1804" s="948" t="s">
        <v>83</v>
      </c>
      <c r="E1804" s="1477"/>
      <c r="F1804" s="1477"/>
      <c r="G1804" s="1477"/>
      <c r="H1804" s="1477"/>
      <c r="I1804" s="1477"/>
      <c r="J1804" s="1477"/>
      <c r="K1804" s="1475"/>
      <c r="L1804" s="1477"/>
      <c r="M1804" s="1475"/>
    </row>
    <row r="1805" spans="1:13">
      <c r="D1805" s="951" t="s">
        <v>1135</v>
      </c>
      <c r="E1805" s="945">
        <v>2</v>
      </c>
      <c r="G1805" s="945">
        <v>0</v>
      </c>
      <c r="H1805" s="945">
        <v>0</v>
      </c>
      <c r="I1805" s="945">
        <v>0</v>
      </c>
      <c r="J1805" s="945">
        <v>2</v>
      </c>
      <c r="L1805" s="952">
        <v>500000</v>
      </c>
    </row>
    <row r="1808" spans="1:13" ht="20.25">
      <c r="A1808" s="1479" t="s">
        <v>1133</v>
      </c>
      <c r="B1808" s="1480"/>
      <c r="C1808" s="1480"/>
      <c r="D1808" s="1480"/>
      <c r="E1808" s="1480"/>
      <c r="F1808" s="1480"/>
      <c r="G1808" s="1480"/>
      <c r="H1808" s="1480"/>
      <c r="I1808" s="1480"/>
      <c r="J1808" s="1480"/>
      <c r="K1808" s="1480"/>
      <c r="L1808" s="1480"/>
      <c r="M1808" s="1480"/>
    </row>
    <row r="1810" spans="1:13">
      <c r="A1810" s="945" t="s">
        <v>2139</v>
      </c>
    </row>
    <row r="1811" spans="1:13">
      <c r="A1811" s="946" t="s">
        <v>189</v>
      </c>
      <c r="B1811" s="946" t="s">
        <v>53</v>
      </c>
      <c r="C1811" s="946" t="s">
        <v>190</v>
      </c>
      <c r="D1811" s="946" t="s">
        <v>191</v>
      </c>
      <c r="E1811" s="1481" t="s">
        <v>192</v>
      </c>
      <c r="F1811" s="1482"/>
      <c r="G1811" s="1482"/>
      <c r="H1811" s="1482"/>
      <c r="I1811" s="1483"/>
      <c r="J1811" s="1484" t="s">
        <v>193</v>
      </c>
      <c r="K1811" s="1484" t="s">
        <v>194</v>
      </c>
      <c r="L1811" s="1484" t="s">
        <v>195</v>
      </c>
      <c r="M1811" s="1484" t="s">
        <v>196</v>
      </c>
    </row>
    <row r="1812" spans="1:13">
      <c r="A1812" s="946" t="s">
        <v>197</v>
      </c>
      <c r="B1812" s="946" t="s">
        <v>198</v>
      </c>
      <c r="C1812" s="946" t="s">
        <v>199</v>
      </c>
      <c r="D1812" s="946" t="s">
        <v>200</v>
      </c>
      <c r="E1812" s="946" t="s">
        <v>201</v>
      </c>
      <c r="F1812" s="946" t="s">
        <v>202</v>
      </c>
      <c r="G1812" s="946" t="s">
        <v>203</v>
      </c>
      <c r="H1812" s="946" t="s">
        <v>204</v>
      </c>
      <c r="I1812" s="946" t="s">
        <v>205</v>
      </c>
      <c r="J1812" s="1475"/>
      <c r="K1812" s="1475"/>
      <c r="L1812" s="1475"/>
      <c r="M1812" s="1475"/>
    </row>
    <row r="1813" spans="1:13" ht="33">
      <c r="A1813" s="947">
        <v>44166</v>
      </c>
      <c r="B1813" s="948" t="s">
        <v>211</v>
      </c>
      <c r="C1813" s="949" t="s">
        <v>2140</v>
      </c>
      <c r="D1813" s="949" t="s">
        <v>2141</v>
      </c>
      <c r="E1813" s="1478">
        <v>1</v>
      </c>
      <c r="F1813" s="1476">
        <v>160000</v>
      </c>
      <c r="G1813" s="1478">
        <v>0</v>
      </c>
      <c r="H1813" s="1478">
        <v>0</v>
      </c>
      <c r="I1813" s="1478">
        <v>0</v>
      </c>
      <c r="J1813" s="1478">
        <v>1</v>
      </c>
      <c r="K1813" s="1474" t="s">
        <v>66</v>
      </c>
      <c r="L1813" s="1476">
        <v>160000</v>
      </c>
      <c r="M1813" s="1474" t="s">
        <v>1963</v>
      </c>
    </row>
    <row r="1814" spans="1:13">
      <c r="A1814" s="950" t="s">
        <v>275</v>
      </c>
      <c r="B1814" s="948" t="s">
        <v>1695</v>
      </c>
      <c r="C1814" s="948" t="s">
        <v>385</v>
      </c>
      <c r="D1814" s="948" t="s">
        <v>827</v>
      </c>
      <c r="E1814" s="1477"/>
      <c r="F1814" s="1477"/>
      <c r="G1814" s="1477"/>
      <c r="H1814" s="1477"/>
      <c r="I1814" s="1477"/>
      <c r="J1814" s="1477"/>
      <c r="K1814" s="1475"/>
      <c r="L1814" s="1477"/>
      <c r="M1814" s="1475"/>
    </row>
    <row r="1815" spans="1:13">
      <c r="D1815" s="951" t="s">
        <v>1135</v>
      </c>
      <c r="E1815" s="945">
        <v>1</v>
      </c>
      <c r="G1815" s="945">
        <v>0</v>
      </c>
      <c r="H1815" s="945">
        <v>0</v>
      </c>
      <c r="I1815" s="945">
        <v>0</v>
      </c>
      <c r="J1815" s="945">
        <v>1</v>
      </c>
      <c r="L1815" s="952">
        <v>160000</v>
      </c>
    </row>
    <row r="1818" spans="1:13" ht="20.25">
      <c r="A1818" s="1479" t="s">
        <v>1133</v>
      </c>
      <c r="B1818" s="1480"/>
      <c r="C1818" s="1480"/>
      <c r="D1818" s="1480"/>
      <c r="E1818" s="1480"/>
      <c r="F1818" s="1480"/>
      <c r="G1818" s="1480"/>
      <c r="H1818" s="1480"/>
      <c r="I1818" s="1480"/>
      <c r="J1818" s="1480"/>
      <c r="K1818" s="1480"/>
      <c r="L1818" s="1480"/>
      <c r="M1818" s="1480"/>
    </row>
    <row r="1820" spans="1:13">
      <c r="A1820" s="945" t="s">
        <v>2142</v>
      </c>
    </row>
    <row r="1821" spans="1:13">
      <c r="A1821" s="946" t="s">
        <v>189</v>
      </c>
      <c r="B1821" s="946" t="s">
        <v>53</v>
      </c>
      <c r="C1821" s="946" t="s">
        <v>190</v>
      </c>
      <c r="D1821" s="946" t="s">
        <v>191</v>
      </c>
      <c r="E1821" s="1481" t="s">
        <v>192</v>
      </c>
      <c r="F1821" s="1482"/>
      <c r="G1821" s="1482"/>
      <c r="H1821" s="1482"/>
      <c r="I1821" s="1483"/>
      <c r="J1821" s="1484" t="s">
        <v>193</v>
      </c>
      <c r="K1821" s="1484" t="s">
        <v>194</v>
      </c>
      <c r="L1821" s="1484" t="s">
        <v>195</v>
      </c>
      <c r="M1821" s="1484" t="s">
        <v>196</v>
      </c>
    </row>
    <row r="1822" spans="1:13">
      <c r="A1822" s="946" t="s">
        <v>197</v>
      </c>
      <c r="B1822" s="946" t="s">
        <v>198</v>
      </c>
      <c r="C1822" s="946" t="s">
        <v>199</v>
      </c>
      <c r="D1822" s="946" t="s">
        <v>200</v>
      </c>
      <c r="E1822" s="946" t="s">
        <v>201</v>
      </c>
      <c r="F1822" s="946" t="s">
        <v>202</v>
      </c>
      <c r="G1822" s="946" t="s">
        <v>203</v>
      </c>
      <c r="H1822" s="946" t="s">
        <v>204</v>
      </c>
      <c r="I1822" s="946" t="s">
        <v>205</v>
      </c>
      <c r="J1822" s="1475"/>
      <c r="K1822" s="1475"/>
      <c r="L1822" s="1475"/>
      <c r="M1822" s="1475"/>
    </row>
    <row r="1823" spans="1:13" ht="33">
      <c r="A1823" s="947">
        <v>44467</v>
      </c>
      <c r="B1823" s="948" t="s">
        <v>211</v>
      </c>
      <c r="C1823" s="949" t="s">
        <v>2143</v>
      </c>
      <c r="D1823" s="949" t="s">
        <v>2144</v>
      </c>
      <c r="E1823" s="948">
        <v>2</v>
      </c>
      <c r="F1823" s="953">
        <v>849000</v>
      </c>
      <c r="G1823" s="948">
        <v>0</v>
      </c>
      <c r="H1823" s="948">
        <v>0</v>
      </c>
      <c r="I1823" s="948">
        <v>0</v>
      </c>
      <c r="J1823" s="948">
        <v>2</v>
      </c>
      <c r="K1823" s="948" t="s">
        <v>66</v>
      </c>
      <c r="L1823" s="953">
        <v>1698000</v>
      </c>
      <c r="M1823" s="948" t="s">
        <v>2018</v>
      </c>
    </row>
    <row r="1824" spans="1:13">
      <c r="A1824" s="948"/>
      <c r="B1824" s="948"/>
      <c r="C1824" s="948"/>
      <c r="D1824" s="948"/>
      <c r="E1824" s="948"/>
    </row>
  </sheetData>
  <mergeCells count="3756">
    <mergeCell ref="K1813:K1814"/>
    <mergeCell ref="L1813:L1814"/>
    <mergeCell ref="M1813:M1814"/>
    <mergeCell ref="A1818:M1818"/>
    <mergeCell ref="E1821:I1821"/>
    <mergeCell ref="J1821:J1822"/>
    <mergeCell ref="K1821:K1822"/>
    <mergeCell ref="L1821:L1822"/>
    <mergeCell ref="M1821:M1822"/>
    <mergeCell ref="E1813:E1814"/>
    <mergeCell ref="F1813:F1814"/>
    <mergeCell ref="G1813:G1814"/>
    <mergeCell ref="H1813:H1814"/>
    <mergeCell ref="I1813:I1814"/>
    <mergeCell ref="J1813:J1814"/>
    <mergeCell ref="K1803:K1804"/>
    <mergeCell ref="L1803:L1804"/>
    <mergeCell ref="M1803:M1804"/>
    <mergeCell ref="A1808:M1808"/>
    <mergeCell ref="E1811:I1811"/>
    <mergeCell ref="J1811:J1812"/>
    <mergeCell ref="K1811:K1812"/>
    <mergeCell ref="L1811:L1812"/>
    <mergeCell ref="M1811:M1812"/>
    <mergeCell ref="E1803:E1804"/>
    <mergeCell ref="F1803:F1804"/>
    <mergeCell ref="G1803:G1804"/>
    <mergeCell ref="H1803:H1804"/>
    <mergeCell ref="I1803:I1804"/>
    <mergeCell ref="J1803:J1804"/>
    <mergeCell ref="K1793:K1794"/>
    <mergeCell ref="L1793:L1794"/>
    <mergeCell ref="M1793:M1794"/>
    <mergeCell ref="A1798:M1798"/>
    <mergeCell ref="E1801:I1801"/>
    <mergeCell ref="J1801:J1802"/>
    <mergeCell ref="K1801:K1802"/>
    <mergeCell ref="L1801:L1802"/>
    <mergeCell ref="M1801:M1802"/>
    <mergeCell ref="E1793:E1794"/>
    <mergeCell ref="F1793:F1794"/>
    <mergeCell ref="G1793:G1794"/>
    <mergeCell ref="H1793:H1794"/>
    <mergeCell ref="I1793:I1794"/>
    <mergeCell ref="J1793:J1794"/>
    <mergeCell ref="K1783:K1784"/>
    <mergeCell ref="L1783:L1784"/>
    <mergeCell ref="M1783:M1784"/>
    <mergeCell ref="A1788:M1788"/>
    <mergeCell ref="E1791:I1791"/>
    <mergeCell ref="J1791:J1792"/>
    <mergeCell ref="K1791:K1792"/>
    <mergeCell ref="L1791:L1792"/>
    <mergeCell ref="M1791:M1792"/>
    <mergeCell ref="E1783:E1784"/>
    <mergeCell ref="F1783:F1784"/>
    <mergeCell ref="G1783:G1784"/>
    <mergeCell ref="H1783:H1784"/>
    <mergeCell ref="I1783:I1784"/>
    <mergeCell ref="J1783:J1784"/>
    <mergeCell ref="K1773:K1774"/>
    <mergeCell ref="L1773:L1774"/>
    <mergeCell ref="M1773:M1774"/>
    <mergeCell ref="A1778:M1778"/>
    <mergeCell ref="E1781:I1781"/>
    <mergeCell ref="J1781:J1782"/>
    <mergeCell ref="K1781:K1782"/>
    <mergeCell ref="L1781:L1782"/>
    <mergeCell ref="M1781:M1782"/>
    <mergeCell ref="E1773:E1774"/>
    <mergeCell ref="F1773:F1774"/>
    <mergeCell ref="G1773:G1774"/>
    <mergeCell ref="H1773:H1774"/>
    <mergeCell ref="I1773:I1774"/>
    <mergeCell ref="J1773:J1774"/>
    <mergeCell ref="K1763:K1764"/>
    <mergeCell ref="L1763:L1764"/>
    <mergeCell ref="M1763:M1764"/>
    <mergeCell ref="A1768:M1768"/>
    <mergeCell ref="E1771:I1771"/>
    <mergeCell ref="J1771:J1772"/>
    <mergeCell ref="K1771:K1772"/>
    <mergeCell ref="L1771:L1772"/>
    <mergeCell ref="M1771:M1772"/>
    <mergeCell ref="E1763:E1764"/>
    <mergeCell ref="F1763:F1764"/>
    <mergeCell ref="G1763:G1764"/>
    <mergeCell ref="H1763:H1764"/>
    <mergeCell ref="I1763:I1764"/>
    <mergeCell ref="J1763:J1764"/>
    <mergeCell ref="K1753:K1754"/>
    <mergeCell ref="L1753:L1754"/>
    <mergeCell ref="M1753:M1754"/>
    <mergeCell ref="A1758:M1758"/>
    <mergeCell ref="E1761:I1761"/>
    <mergeCell ref="J1761:J1762"/>
    <mergeCell ref="K1761:K1762"/>
    <mergeCell ref="L1761:L1762"/>
    <mergeCell ref="M1761:M1762"/>
    <mergeCell ref="E1753:E1754"/>
    <mergeCell ref="F1753:F1754"/>
    <mergeCell ref="G1753:G1754"/>
    <mergeCell ref="H1753:H1754"/>
    <mergeCell ref="I1753:I1754"/>
    <mergeCell ref="J1753:J1754"/>
    <mergeCell ref="K1743:K1744"/>
    <mergeCell ref="L1743:L1744"/>
    <mergeCell ref="M1743:M1744"/>
    <mergeCell ref="A1748:M1748"/>
    <mergeCell ref="E1751:I1751"/>
    <mergeCell ref="J1751:J1752"/>
    <mergeCell ref="K1751:K1752"/>
    <mergeCell ref="L1751:L1752"/>
    <mergeCell ref="M1751:M1752"/>
    <mergeCell ref="E1743:E1744"/>
    <mergeCell ref="F1743:F1744"/>
    <mergeCell ref="G1743:G1744"/>
    <mergeCell ref="H1743:H1744"/>
    <mergeCell ref="I1743:I1744"/>
    <mergeCell ref="J1743:J1744"/>
    <mergeCell ref="K1733:K1734"/>
    <mergeCell ref="L1733:L1734"/>
    <mergeCell ref="M1733:M1734"/>
    <mergeCell ref="A1738:M1738"/>
    <mergeCell ref="E1741:I1741"/>
    <mergeCell ref="J1741:J1742"/>
    <mergeCell ref="K1741:K1742"/>
    <mergeCell ref="L1741:L1742"/>
    <mergeCell ref="M1741:M1742"/>
    <mergeCell ref="E1733:E1734"/>
    <mergeCell ref="F1733:F1734"/>
    <mergeCell ref="G1733:G1734"/>
    <mergeCell ref="H1733:H1734"/>
    <mergeCell ref="I1733:I1734"/>
    <mergeCell ref="J1733:J1734"/>
    <mergeCell ref="K1723:K1724"/>
    <mergeCell ref="L1723:L1724"/>
    <mergeCell ref="M1723:M1724"/>
    <mergeCell ref="A1728:M1728"/>
    <mergeCell ref="E1731:I1731"/>
    <mergeCell ref="J1731:J1732"/>
    <mergeCell ref="K1731:K1732"/>
    <mergeCell ref="L1731:L1732"/>
    <mergeCell ref="M1731:M1732"/>
    <mergeCell ref="E1723:E1724"/>
    <mergeCell ref="F1723:F1724"/>
    <mergeCell ref="G1723:G1724"/>
    <mergeCell ref="H1723:H1724"/>
    <mergeCell ref="I1723:I1724"/>
    <mergeCell ref="J1723:J1724"/>
    <mergeCell ref="K1713:K1714"/>
    <mergeCell ref="L1713:L1714"/>
    <mergeCell ref="M1713:M1714"/>
    <mergeCell ref="A1718:M1718"/>
    <mergeCell ref="E1721:I1721"/>
    <mergeCell ref="J1721:J1722"/>
    <mergeCell ref="K1721:K1722"/>
    <mergeCell ref="L1721:L1722"/>
    <mergeCell ref="M1721:M1722"/>
    <mergeCell ref="E1713:E1714"/>
    <mergeCell ref="F1713:F1714"/>
    <mergeCell ref="G1713:G1714"/>
    <mergeCell ref="H1713:H1714"/>
    <mergeCell ref="I1713:I1714"/>
    <mergeCell ref="J1713:J1714"/>
    <mergeCell ref="K1703:K1704"/>
    <mergeCell ref="L1703:L1704"/>
    <mergeCell ref="M1703:M1704"/>
    <mergeCell ref="A1708:M1708"/>
    <mergeCell ref="E1711:I1711"/>
    <mergeCell ref="J1711:J1712"/>
    <mergeCell ref="K1711:K1712"/>
    <mergeCell ref="L1711:L1712"/>
    <mergeCell ref="M1711:M1712"/>
    <mergeCell ref="E1703:E1704"/>
    <mergeCell ref="F1703:F1704"/>
    <mergeCell ref="G1703:G1704"/>
    <mergeCell ref="H1703:H1704"/>
    <mergeCell ref="I1703:I1704"/>
    <mergeCell ref="J1703:J1704"/>
    <mergeCell ref="L1693:L1694"/>
    <mergeCell ref="M1693:M1694"/>
    <mergeCell ref="A1698:M1698"/>
    <mergeCell ref="E1701:I1701"/>
    <mergeCell ref="J1701:J1702"/>
    <mergeCell ref="K1701:K1702"/>
    <mergeCell ref="L1701:L1702"/>
    <mergeCell ref="M1701:M1702"/>
    <mergeCell ref="K1691:K1692"/>
    <mergeCell ref="L1691:L1692"/>
    <mergeCell ref="M1691:M1692"/>
    <mergeCell ref="E1693:E1694"/>
    <mergeCell ref="F1693:F1694"/>
    <mergeCell ref="G1693:G1694"/>
    <mergeCell ref="H1693:H1694"/>
    <mergeCell ref="I1693:I1694"/>
    <mergeCell ref="J1693:J1694"/>
    <mergeCell ref="K1693:K1694"/>
    <mergeCell ref="E1691:E1692"/>
    <mergeCell ref="F1691:F1692"/>
    <mergeCell ref="G1691:G1692"/>
    <mergeCell ref="H1691:H1692"/>
    <mergeCell ref="I1691:I1692"/>
    <mergeCell ref="J1691:J1692"/>
    <mergeCell ref="K1681:K1682"/>
    <mergeCell ref="L1681:L1682"/>
    <mergeCell ref="M1681:M1682"/>
    <mergeCell ref="A1686:M1686"/>
    <mergeCell ref="E1689:I1689"/>
    <mergeCell ref="J1689:J1690"/>
    <mergeCell ref="K1689:K1690"/>
    <mergeCell ref="L1689:L1690"/>
    <mergeCell ref="M1689:M1690"/>
    <mergeCell ref="E1681:E1682"/>
    <mergeCell ref="F1681:F1682"/>
    <mergeCell ref="G1681:G1682"/>
    <mergeCell ref="H1681:H1682"/>
    <mergeCell ref="I1681:I1682"/>
    <mergeCell ref="J1681:J1682"/>
    <mergeCell ref="K1671:K1672"/>
    <mergeCell ref="L1671:L1672"/>
    <mergeCell ref="M1671:M1672"/>
    <mergeCell ref="A1676:M1676"/>
    <mergeCell ref="E1679:I1679"/>
    <mergeCell ref="J1679:J1680"/>
    <mergeCell ref="K1679:K1680"/>
    <mergeCell ref="L1679:L1680"/>
    <mergeCell ref="M1679:M1680"/>
    <mergeCell ref="E1671:E1672"/>
    <mergeCell ref="F1671:F1672"/>
    <mergeCell ref="G1671:G1672"/>
    <mergeCell ref="H1671:H1672"/>
    <mergeCell ref="I1671:I1672"/>
    <mergeCell ref="J1671:J1672"/>
    <mergeCell ref="K1661:K1662"/>
    <mergeCell ref="L1661:L1662"/>
    <mergeCell ref="M1661:M1662"/>
    <mergeCell ref="A1666:M1666"/>
    <mergeCell ref="E1669:I1669"/>
    <mergeCell ref="J1669:J1670"/>
    <mergeCell ref="K1669:K1670"/>
    <mergeCell ref="L1669:L1670"/>
    <mergeCell ref="M1669:M1670"/>
    <mergeCell ref="E1661:E1662"/>
    <mergeCell ref="F1661:F1662"/>
    <mergeCell ref="G1661:G1662"/>
    <mergeCell ref="H1661:H1662"/>
    <mergeCell ref="I1661:I1662"/>
    <mergeCell ref="J1661:J1662"/>
    <mergeCell ref="K1651:K1652"/>
    <mergeCell ref="L1651:L1652"/>
    <mergeCell ref="M1651:M1652"/>
    <mergeCell ref="A1656:M1656"/>
    <mergeCell ref="E1659:I1659"/>
    <mergeCell ref="J1659:J1660"/>
    <mergeCell ref="K1659:K1660"/>
    <mergeCell ref="L1659:L1660"/>
    <mergeCell ref="M1659:M1660"/>
    <mergeCell ref="E1651:E1652"/>
    <mergeCell ref="F1651:F1652"/>
    <mergeCell ref="G1651:G1652"/>
    <mergeCell ref="H1651:H1652"/>
    <mergeCell ref="I1651:I1652"/>
    <mergeCell ref="J1651:J1652"/>
    <mergeCell ref="K1641:K1642"/>
    <mergeCell ref="L1641:L1642"/>
    <mergeCell ref="M1641:M1642"/>
    <mergeCell ref="A1646:M1646"/>
    <mergeCell ref="E1649:I1649"/>
    <mergeCell ref="J1649:J1650"/>
    <mergeCell ref="K1649:K1650"/>
    <mergeCell ref="L1649:L1650"/>
    <mergeCell ref="M1649:M1650"/>
    <mergeCell ref="E1641:E1642"/>
    <mergeCell ref="F1641:F1642"/>
    <mergeCell ref="G1641:G1642"/>
    <mergeCell ref="H1641:H1642"/>
    <mergeCell ref="I1641:I1642"/>
    <mergeCell ref="J1641:J1642"/>
    <mergeCell ref="K1631:K1632"/>
    <mergeCell ref="L1631:L1632"/>
    <mergeCell ref="M1631:M1632"/>
    <mergeCell ref="A1636:M1636"/>
    <mergeCell ref="E1639:I1639"/>
    <mergeCell ref="J1639:J1640"/>
    <mergeCell ref="K1639:K1640"/>
    <mergeCell ref="L1639:L1640"/>
    <mergeCell ref="M1639:M1640"/>
    <mergeCell ref="E1631:E1632"/>
    <mergeCell ref="F1631:F1632"/>
    <mergeCell ref="G1631:G1632"/>
    <mergeCell ref="H1631:H1632"/>
    <mergeCell ref="I1631:I1632"/>
    <mergeCell ref="J1631:J1632"/>
    <mergeCell ref="K1621:K1622"/>
    <mergeCell ref="L1621:L1622"/>
    <mergeCell ref="M1621:M1622"/>
    <mergeCell ref="A1626:M1626"/>
    <mergeCell ref="E1629:I1629"/>
    <mergeCell ref="J1629:J1630"/>
    <mergeCell ref="K1629:K1630"/>
    <mergeCell ref="L1629:L1630"/>
    <mergeCell ref="M1629:M1630"/>
    <mergeCell ref="E1621:E1622"/>
    <mergeCell ref="F1621:F1622"/>
    <mergeCell ref="G1621:G1622"/>
    <mergeCell ref="H1621:H1622"/>
    <mergeCell ref="I1621:I1622"/>
    <mergeCell ref="J1621:J1622"/>
    <mergeCell ref="K1611:K1612"/>
    <mergeCell ref="L1611:L1612"/>
    <mergeCell ref="M1611:M1612"/>
    <mergeCell ref="A1616:M1616"/>
    <mergeCell ref="E1619:I1619"/>
    <mergeCell ref="J1619:J1620"/>
    <mergeCell ref="K1619:K1620"/>
    <mergeCell ref="L1619:L1620"/>
    <mergeCell ref="M1619:M1620"/>
    <mergeCell ref="E1611:E1612"/>
    <mergeCell ref="F1611:F1612"/>
    <mergeCell ref="G1611:G1612"/>
    <mergeCell ref="H1611:H1612"/>
    <mergeCell ref="I1611:I1612"/>
    <mergeCell ref="J1611:J1612"/>
    <mergeCell ref="K1601:K1602"/>
    <mergeCell ref="L1601:L1602"/>
    <mergeCell ref="M1601:M1602"/>
    <mergeCell ref="A1606:M1606"/>
    <mergeCell ref="E1609:I1609"/>
    <mergeCell ref="J1609:J1610"/>
    <mergeCell ref="K1609:K1610"/>
    <mergeCell ref="L1609:L1610"/>
    <mergeCell ref="M1609:M1610"/>
    <mergeCell ref="E1601:E1602"/>
    <mergeCell ref="F1601:F1602"/>
    <mergeCell ref="G1601:G1602"/>
    <mergeCell ref="H1601:H1602"/>
    <mergeCell ref="I1601:I1602"/>
    <mergeCell ref="J1601:J1602"/>
    <mergeCell ref="K1591:K1592"/>
    <mergeCell ref="L1591:L1592"/>
    <mergeCell ref="M1591:M1592"/>
    <mergeCell ref="A1596:M1596"/>
    <mergeCell ref="E1599:I1599"/>
    <mergeCell ref="J1599:J1600"/>
    <mergeCell ref="K1599:K1600"/>
    <mergeCell ref="L1599:L1600"/>
    <mergeCell ref="M1599:M1600"/>
    <mergeCell ref="E1591:E1592"/>
    <mergeCell ref="F1591:F1592"/>
    <mergeCell ref="G1591:G1592"/>
    <mergeCell ref="H1591:H1592"/>
    <mergeCell ref="I1591:I1592"/>
    <mergeCell ref="J1591:J1592"/>
    <mergeCell ref="K1581:K1582"/>
    <mergeCell ref="L1581:L1582"/>
    <mergeCell ref="M1581:M1582"/>
    <mergeCell ref="A1586:M1586"/>
    <mergeCell ref="E1589:I1589"/>
    <mergeCell ref="J1589:J1590"/>
    <mergeCell ref="K1589:K1590"/>
    <mergeCell ref="L1589:L1590"/>
    <mergeCell ref="M1589:M1590"/>
    <mergeCell ref="E1581:E1582"/>
    <mergeCell ref="F1581:F1582"/>
    <mergeCell ref="G1581:G1582"/>
    <mergeCell ref="H1581:H1582"/>
    <mergeCell ref="I1581:I1582"/>
    <mergeCell ref="J1581:J1582"/>
    <mergeCell ref="K1571:K1572"/>
    <mergeCell ref="L1571:L1572"/>
    <mergeCell ref="M1571:M1572"/>
    <mergeCell ref="A1576:M1576"/>
    <mergeCell ref="E1579:I1579"/>
    <mergeCell ref="J1579:J1580"/>
    <mergeCell ref="K1579:K1580"/>
    <mergeCell ref="L1579:L1580"/>
    <mergeCell ref="M1579:M1580"/>
    <mergeCell ref="E1571:E1572"/>
    <mergeCell ref="F1571:F1572"/>
    <mergeCell ref="G1571:G1572"/>
    <mergeCell ref="H1571:H1572"/>
    <mergeCell ref="I1571:I1572"/>
    <mergeCell ref="J1571:J1572"/>
    <mergeCell ref="M1561:M1562"/>
    <mergeCell ref="A1566:M1566"/>
    <mergeCell ref="E1569:I1569"/>
    <mergeCell ref="J1569:J1570"/>
    <mergeCell ref="K1569:K1570"/>
    <mergeCell ref="L1569:L1570"/>
    <mergeCell ref="M1569:M1570"/>
    <mergeCell ref="L1559:L1560"/>
    <mergeCell ref="M1559:M1560"/>
    <mergeCell ref="E1561:E1562"/>
    <mergeCell ref="F1561:F1562"/>
    <mergeCell ref="G1561:G1562"/>
    <mergeCell ref="H1561:H1562"/>
    <mergeCell ref="I1561:I1562"/>
    <mergeCell ref="J1561:J1562"/>
    <mergeCell ref="K1561:K1562"/>
    <mergeCell ref="L1561:L1562"/>
    <mergeCell ref="K1557:K1558"/>
    <mergeCell ref="L1557:L1558"/>
    <mergeCell ref="M1557:M1558"/>
    <mergeCell ref="E1559:E1560"/>
    <mergeCell ref="F1559:F1560"/>
    <mergeCell ref="G1559:G1560"/>
    <mergeCell ref="H1559:H1560"/>
    <mergeCell ref="I1559:I1560"/>
    <mergeCell ref="J1559:J1560"/>
    <mergeCell ref="K1559:K1560"/>
    <mergeCell ref="E1557:E1558"/>
    <mergeCell ref="F1557:F1558"/>
    <mergeCell ref="G1557:G1558"/>
    <mergeCell ref="H1557:H1558"/>
    <mergeCell ref="I1557:I1558"/>
    <mergeCell ref="J1557:J1558"/>
    <mergeCell ref="K1547:K1548"/>
    <mergeCell ref="L1547:L1548"/>
    <mergeCell ref="M1547:M1548"/>
    <mergeCell ref="A1552:M1552"/>
    <mergeCell ref="E1555:I1555"/>
    <mergeCell ref="J1555:J1556"/>
    <mergeCell ref="K1555:K1556"/>
    <mergeCell ref="L1555:L1556"/>
    <mergeCell ref="M1555:M1556"/>
    <mergeCell ref="E1547:E1548"/>
    <mergeCell ref="F1547:F1548"/>
    <mergeCell ref="G1547:G1548"/>
    <mergeCell ref="H1547:H1548"/>
    <mergeCell ref="I1547:I1548"/>
    <mergeCell ref="J1547:J1548"/>
    <mergeCell ref="L1537:L1538"/>
    <mergeCell ref="M1537:M1538"/>
    <mergeCell ref="A1542:M1542"/>
    <mergeCell ref="E1545:I1545"/>
    <mergeCell ref="J1545:J1546"/>
    <mergeCell ref="K1545:K1546"/>
    <mergeCell ref="L1545:L1546"/>
    <mergeCell ref="M1545:M1546"/>
    <mergeCell ref="K1535:K1536"/>
    <mergeCell ref="L1535:L1536"/>
    <mergeCell ref="M1535:M1536"/>
    <mergeCell ref="E1537:E1538"/>
    <mergeCell ref="F1537:F1538"/>
    <mergeCell ref="G1537:G1538"/>
    <mergeCell ref="H1537:H1538"/>
    <mergeCell ref="I1537:I1538"/>
    <mergeCell ref="J1537:J1538"/>
    <mergeCell ref="K1537:K1538"/>
    <mergeCell ref="E1535:E1536"/>
    <mergeCell ref="F1535:F1536"/>
    <mergeCell ref="G1535:G1536"/>
    <mergeCell ref="H1535:H1536"/>
    <mergeCell ref="I1535:I1536"/>
    <mergeCell ref="J1535:J1536"/>
    <mergeCell ref="K1525:K1526"/>
    <mergeCell ref="L1525:L1526"/>
    <mergeCell ref="M1525:M1526"/>
    <mergeCell ref="A1530:M1530"/>
    <mergeCell ref="E1533:I1533"/>
    <mergeCell ref="J1533:J1534"/>
    <mergeCell ref="K1533:K1534"/>
    <mergeCell ref="L1533:L1534"/>
    <mergeCell ref="M1533:M1534"/>
    <mergeCell ref="E1525:E1526"/>
    <mergeCell ref="F1525:F1526"/>
    <mergeCell ref="G1525:G1526"/>
    <mergeCell ref="H1525:H1526"/>
    <mergeCell ref="I1525:I1526"/>
    <mergeCell ref="J1525:J1526"/>
    <mergeCell ref="K1515:K1516"/>
    <mergeCell ref="L1515:L1516"/>
    <mergeCell ref="M1515:M1516"/>
    <mergeCell ref="A1520:M1520"/>
    <mergeCell ref="E1523:I1523"/>
    <mergeCell ref="J1523:J1524"/>
    <mergeCell ref="K1523:K1524"/>
    <mergeCell ref="L1523:L1524"/>
    <mergeCell ref="M1523:M1524"/>
    <mergeCell ref="E1515:E1516"/>
    <mergeCell ref="F1515:F1516"/>
    <mergeCell ref="G1515:G1516"/>
    <mergeCell ref="H1515:H1516"/>
    <mergeCell ref="I1515:I1516"/>
    <mergeCell ref="J1515:J1516"/>
    <mergeCell ref="M1505:M1506"/>
    <mergeCell ref="A1510:M1510"/>
    <mergeCell ref="E1513:I1513"/>
    <mergeCell ref="J1513:J1514"/>
    <mergeCell ref="K1513:K1514"/>
    <mergeCell ref="L1513:L1514"/>
    <mergeCell ref="M1513:M1514"/>
    <mergeCell ref="L1503:L1504"/>
    <mergeCell ref="M1503:M1504"/>
    <mergeCell ref="E1505:E1506"/>
    <mergeCell ref="F1505:F1506"/>
    <mergeCell ref="G1505:G1506"/>
    <mergeCell ref="H1505:H1506"/>
    <mergeCell ref="I1505:I1506"/>
    <mergeCell ref="J1505:J1506"/>
    <mergeCell ref="K1505:K1506"/>
    <mergeCell ref="L1505:L1506"/>
    <mergeCell ref="K1501:K1502"/>
    <mergeCell ref="L1501:L1502"/>
    <mergeCell ref="M1501:M1502"/>
    <mergeCell ref="E1503:E1504"/>
    <mergeCell ref="F1503:F1504"/>
    <mergeCell ref="G1503:G1504"/>
    <mergeCell ref="H1503:H1504"/>
    <mergeCell ref="I1503:I1504"/>
    <mergeCell ref="J1503:J1504"/>
    <mergeCell ref="K1503:K1504"/>
    <mergeCell ref="E1501:E1502"/>
    <mergeCell ref="F1501:F1502"/>
    <mergeCell ref="G1501:G1502"/>
    <mergeCell ref="H1501:H1502"/>
    <mergeCell ref="I1501:I1502"/>
    <mergeCell ref="J1501:J1502"/>
    <mergeCell ref="L1491:L1492"/>
    <mergeCell ref="M1491:M1492"/>
    <mergeCell ref="A1496:M1496"/>
    <mergeCell ref="E1499:I1499"/>
    <mergeCell ref="J1499:J1500"/>
    <mergeCell ref="K1499:K1500"/>
    <mergeCell ref="L1499:L1500"/>
    <mergeCell ref="M1499:M1500"/>
    <mergeCell ref="K1489:K1490"/>
    <mergeCell ref="L1489:L1490"/>
    <mergeCell ref="M1489:M1490"/>
    <mergeCell ref="E1491:E1492"/>
    <mergeCell ref="F1491:F1492"/>
    <mergeCell ref="G1491:G1492"/>
    <mergeCell ref="H1491:H1492"/>
    <mergeCell ref="I1491:I1492"/>
    <mergeCell ref="J1491:J1492"/>
    <mergeCell ref="K1491:K1492"/>
    <mergeCell ref="E1489:E1490"/>
    <mergeCell ref="F1489:F1490"/>
    <mergeCell ref="G1489:G1490"/>
    <mergeCell ref="H1489:H1490"/>
    <mergeCell ref="I1489:I1490"/>
    <mergeCell ref="J1489:J1490"/>
    <mergeCell ref="K1479:K1480"/>
    <mergeCell ref="L1479:L1480"/>
    <mergeCell ref="M1479:M1480"/>
    <mergeCell ref="A1484:M1484"/>
    <mergeCell ref="E1487:I1487"/>
    <mergeCell ref="J1487:J1488"/>
    <mergeCell ref="K1487:K1488"/>
    <mergeCell ref="L1487:L1488"/>
    <mergeCell ref="M1487:M1488"/>
    <mergeCell ref="E1479:E1480"/>
    <mergeCell ref="F1479:F1480"/>
    <mergeCell ref="G1479:G1480"/>
    <mergeCell ref="H1479:H1480"/>
    <mergeCell ref="I1479:I1480"/>
    <mergeCell ref="J1479:J1480"/>
    <mergeCell ref="L1469:L1470"/>
    <mergeCell ref="M1469:M1470"/>
    <mergeCell ref="A1474:M1474"/>
    <mergeCell ref="E1477:I1477"/>
    <mergeCell ref="J1477:J1478"/>
    <mergeCell ref="K1477:K1478"/>
    <mergeCell ref="L1477:L1478"/>
    <mergeCell ref="M1477:M1478"/>
    <mergeCell ref="K1467:K1468"/>
    <mergeCell ref="L1467:L1468"/>
    <mergeCell ref="M1467:M1468"/>
    <mergeCell ref="E1469:E1470"/>
    <mergeCell ref="F1469:F1470"/>
    <mergeCell ref="G1469:G1470"/>
    <mergeCell ref="H1469:H1470"/>
    <mergeCell ref="I1469:I1470"/>
    <mergeCell ref="J1469:J1470"/>
    <mergeCell ref="K1469:K1470"/>
    <mergeCell ref="E1467:E1468"/>
    <mergeCell ref="F1467:F1468"/>
    <mergeCell ref="G1467:G1468"/>
    <mergeCell ref="H1467:H1468"/>
    <mergeCell ref="I1467:I1468"/>
    <mergeCell ref="J1467:J1468"/>
    <mergeCell ref="K1457:K1458"/>
    <mergeCell ref="L1457:L1458"/>
    <mergeCell ref="M1457:M1458"/>
    <mergeCell ref="A1462:M1462"/>
    <mergeCell ref="E1465:I1465"/>
    <mergeCell ref="J1465:J1466"/>
    <mergeCell ref="K1465:K1466"/>
    <mergeCell ref="L1465:L1466"/>
    <mergeCell ref="M1465:M1466"/>
    <mergeCell ref="E1457:E1458"/>
    <mergeCell ref="F1457:F1458"/>
    <mergeCell ref="G1457:G1458"/>
    <mergeCell ref="H1457:H1458"/>
    <mergeCell ref="I1457:I1458"/>
    <mergeCell ref="J1457:J1458"/>
    <mergeCell ref="M1447:M1448"/>
    <mergeCell ref="A1452:M1452"/>
    <mergeCell ref="E1455:I1455"/>
    <mergeCell ref="J1455:J1456"/>
    <mergeCell ref="K1455:K1456"/>
    <mergeCell ref="L1455:L1456"/>
    <mergeCell ref="M1455:M1456"/>
    <mergeCell ref="L1445:L1446"/>
    <mergeCell ref="M1445:M1446"/>
    <mergeCell ref="E1447:E1448"/>
    <mergeCell ref="F1447:F1448"/>
    <mergeCell ref="G1447:G1448"/>
    <mergeCell ref="H1447:H1448"/>
    <mergeCell ref="I1447:I1448"/>
    <mergeCell ref="J1447:J1448"/>
    <mergeCell ref="K1447:K1448"/>
    <mergeCell ref="L1447:L1448"/>
    <mergeCell ref="K1443:K1444"/>
    <mergeCell ref="L1443:L1444"/>
    <mergeCell ref="M1443:M1444"/>
    <mergeCell ref="E1445:E1446"/>
    <mergeCell ref="F1445:F1446"/>
    <mergeCell ref="G1445:G1446"/>
    <mergeCell ref="H1445:H1446"/>
    <mergeCell ref="I1445:I1446"/>
    <mergeCell ref="J1445:J1446"/>
    <mergeCell ref="K1445:K1446"/>
    <mergeCell ref="E1443:E1444"/>
    <mergeCell ref="F1443:F1444"/>
    <mergeCell ref="G1443:G1444"/>
    <mergeCell ref="H1443:H1444"/>
    <mergeCell ref="I1443:I1444"/>
    <mergeCell ref="J1443:J1444"/>
    <mergeCell ref="M1439:M1440"/>
    <mergeCell ref="E1441:E1442"/>
    <mergeCell ref="F1441:F1442"/>
    <mergeCell ref="G1441:G1442"/>
    <mergeCell ref="H1441:H1442"/>
    <mergeCell ref="I1441:I1442"/>
    <mergeCell ref="J1441:J1442"/>
    <mergeCell ref="K1441:K1442"/>
    <mergeCell ref="L1441:L1442"/>
    <mergeCell ref="M1441:M1442"/>
    <mergeCell ref="L1437:L1438"/>
    <mergeCell ref="M1437:M1438"/>
    <mergeCell ref="E1439:E1440"/>
    <mergeCell ref="F1439:F1440"/>
    <mergeCell ref="G1439:G1440"/>
    <mergeCell ref="H1439:H1440"/>
    <mergeCell ref="I1439:I1440"/>
    <mergeCell ref="J1439:J1440"/>
    <mergeCell ref="K1439:K1440"/>
    <mergeCell ref="L1439:L1440"/>
    <mergeCell ref="K1435:K1436"/>
    <mergeCell ref="L1435:L1436"/>
    <mergeCell ref="M1435:M1436"/>
    <mergeCell ref="E1437:E1438"/>
    <mergeCell ref="F1437:F1438"/>
    <mergeCell ref="G1437:G1438"/>
    <mergeCell ref="H1437:H1438"/>
    <mergeCell ref="I1437:I1438"/>
    <mergeCell ref="J1437:J1438"/>
    <mergeCell ref="K1437:K1438"/>
    <mergeCell ref="E1435:E1436"/>
    <mergeCell ref="F1435:F1436"/>
    <mergeCell ref="G1435:G1436"/>
    <mergeCell ref="H1435:H1436"/>
    <mergeCell ref="I1435:I1436"/>
    <mergeCell ref="J1435:J1436"/>
    <mergeCell ref="M1425:M1426"/>
    <mergeCell ref="A1430:M1430"/>
    <mergeCell ref="E1433:I1433"/>
    <mergeCell ref="J1433:J1434"/>
    <mergeCell ref="K1433:K1434"/>
    <mergeCell ref="L1433:L1434"/>
    <mergeCell ref="M1433:M1434"/>
    <mergeCell ref="L1423:L1424"/>
    <mergeCell ref="M1423:M1424"/>
    <mergeCell ref="E1425:E1426"/>
    <mergeCell ref="F1425:F1426"/>
    <mergeCell ref="G1425:G1426"/>
    <mergeCell ref="H1425:H1426"/>
    <mergeCell ref="I1425:I1426"/>
    <mergeCell ref="J1425:J1426"/>
    <mergeCell ref="K1425:K1426"/>
    <mergeCell ref="L1425:L1426"/>
    <mergeCell ref="K1421:K1422"/>
    <mergeCell ref="L1421:L1422"/>
    <mergeCell ref="M1421:M1422"/>
    <mergeCell ref="E1423:E1424"/>
    <mergeCell ref="F1423:F1424"/>
    <mergeCell ref="G1423:G1424"/>
    <mergeCell ref="H1423:H1424"/>
    <mergeCell ref="I1423:I1424"/>
    <mergeCell ref="J1423:J1424"/>
    <mergeCell ref="K1423:K1424"/>
    <mergeCell ref="E1421:E1422"/>
    <mergeCell ref="F1421:F1422"/>
    <mergeCell ref="G1421:G1422"/>
    <mergeCell ref="H1421:H1422"/>
    <mergeCell ref="I1421:I1422"/>
    <mergeCell ref="J1421:J1422"/>
    <mergeCell ref="K1411:K1412"/>
    <mergeCell ref="L1411:L1412"/>
    <mergeCell ref="M1411:M1412"/>
    <mergeCell ref="A1416:M1416"/>
    <mergeCell ref="E1419:I1419"/>
    <mergeCell ref="J1419:J1420"/>
    <mergeCell ref="K1419:K1420"/>
    <mergeCell ref="L1419:L1420"/>
    <mergeCell ref="M1419:M1420"/>
    <mergeCell ref="E1411:E1412"/>
    <mergeCell ref="F1411:F1412"/>
    <mergeCell ref="G1411:G1412"/>
    <mergeCell ref="H1411:H1412"/>
    <mergeCell ref="I1411:I1412"/>
    <mergeCell ref="J1411:J1412"/>
    <mergeCell ref="K1401:K1402"/>
    <mergeCell ref="L1401:L1402"/>
    <mergeCell ref="M1401:M1402"/>
    <mergeCell ref="A1406:M1406"/>
    <mergeCell ref="E1409:I1409"/>
    <mergeCell ref="J1409:J1410"/>
    <mergeCell ref="K1409:K1410"/>
    <mergeCell ref="L1409:L1410"/>
    <mergeCell ref="M1409:M1410"/>
    <mergeCell ref="E1401:E1402"/>
    <mergeCell ref="F1401:F1402"/>
    <mergeCell ref="G1401:G1402"/>
    <mergeCell ref="H1401:H1402"/>
    <mergeCell ref="I1401:I1402"/>
    <mergeCell ref="J1401:J1402"/>
    <mergeCell ref="M1391:M1392"/>
    <mergeCell ref="A1396:M1396"/>
    <mergeCell ref="E1399:I1399"/>
    <mergeCell ref="J1399:J1400"/>
    <mergeCell ref="K1399:K1400"/>
    <mergeCell ref="L1399:L1400"/>
    <mergeCell ref="M1399:M1400"/>
    <mergeCell ref="L1389:L1390"/>
    <mergeCell ref="M1389:M1390"/>
    <mergeCell ref="E1391:E1392"/>
    <mergeCell ref="F1391:F1392"/>
    <mergeCell ref="G1391:G1392"/>
    <mergeCell ref="H1391:H1392"/>
    <mergeCell ref="I1391:I1392"/>
    <mergeCell ref="J1391:J1392"/>
    <mergeCell ref="K1391:K1392"/>
    <mergeCell ref="L1391:L1392"/>
    <mergeCell ref="K1387:K1388"/>
    <mergeCell ref="L1387:L1388"/>
    <mergeCell ref="M1387:M1388"/>
    <mergeCell ref="E1389:E1390"/>
    <mergeCell ref="F1389:F1390"/>
    <mergeCell ref="G1389:G1390"/>
    <mergeCell ref="H1389:H1390"/>
    <mergeCell ref="I1389:I1390"/>
    <mergeCell ref="J1389:J1390"/>
    <mergeCell ref="K1389:K1390"/>
    <mergeCell ref="E1387:E1388"/>
    <mergeCell ref="F1387:F1388"/>
    <mergeCell ref="G1387:G1388"/>
    <mergeCell ref="H1387:H1388"/>
    <mergeCell ref="I1387:I1388"/>
    <mergeCell ref="J1387:J1388"/>
    <mergeCell ref="K1377:K1378"/>
    <mergeCell ref="L1377:L1378"/>
    <mergeCell ref="M1377:M1378"/>
    <mergeCell ref="A1382:M1382"/>
    <mergeCell ref="E1385:I1385"/>
    <mergeCell ref="J1385:J1386"/>
    <mergeCell ref="K1385:K1386"/>
    <mergeCell ref="L1385:L1386"/>
    <mergeCell ref="M1385:M1386"/>
    <mergeCell ref="E1377:E1378"/>
    <mergeCell ref="F1377:F1378"/>
    <mergeCell ref="G1377:G1378"/>
    <mergeCell ref="H1377:H1378"/>
    <mergeCell ref="I1377:I1378"/>
    <mergeCell ref="J1377:J1378"/>
    <mergeCell ref="K1367:K1368"/>
    <mergeCell ref="L1367:L1368"/>
    <mergeCell ref="M1367:M1368"/>
    <mergeCell ref="A1372:M1372"/>
    <mergeCell ref="E1375:I1375"/>
    <mergeCell ref="J1375:J1376"/>
    <mergeCell ref="K1375:K1376"/>
    <mergeCell ref="L1375:L1376"/>
    <mergeCell ref="M1375:M1376"/>
    <mergeCell ref="E1367:E1368"/>
    <mergeCell ref="F1367:F1368"/>
    <mergeCell ref="G1367:G1368"/>
    <mergeCell ref="H1367:H1368"/>
    <mergeCell ref="I1367:I1368"/>
    <mergeCell ref="J1367:J1368"/>
    <mergeCell ref="K1357:K1358"/>
    <mergeCell ref="L1357:L1358"/>
    <mergeCell ref="M1357:M1358"/>
    <mergeCell ref="A1362:M1362"/>
    <mergeCell ref="E1365:I1365"/>
    <mergeCell ref="J1365:J1366"/>
    <mergeCell ref="K1365:K1366"/>
    <mergeCell ref="L1365:L1366"/>
    <mergeCell ref="M1365:M1366"/>
    <mergeCell ref="E1357:E1358"/>
    <mergeCell ref="F1357:F1358"/>
    <mergeCell ref="G1357:G1358"/>
    <mergeCell ref="H1357:H1358"/>
    <mergeCell ref="I1357:I1358"/>
    <mergeCell ref="J1357:J1358"/>
    <mergeCell ref="K1347:K1348"/>
    <mergeCell ref="L1347:L1348"/>
    <mergeCell ref="M1347:M1348"/>
    <mergeCell ref="A1352:M1352"/>
    <mergeCell ref="E1355:I1355"/>
    <mergeCell ref="J1355:J1356"/>
    <mergeCell ref="K1355:K1356"/>
    <mergeCell ref="L1355:L1356"/>
    <mergeCell ref="M1355:M1356"/>
    <mergeCell ref="E1347:E1348"/>
    <mergeCell ref="F1347:F1348"/>
    <mergeCell ref="G1347:G1348"/>
    <mergeCell ref="H1347:H1348"/>
    <mergeCell ref="I1347:I1348"/>
    <mergeCell ref="J1347:J1348"/>
    <mergeCell ref="K1337:K1338"/>
    <mergeCell ref="L1337:L1338"/>
    <mergeCell ref="M1337:M1338"/>
    <mergeCell ref="A1342:M1342"/>
    <mergeCell ref="E1345:I1345"/>
    <mergeCell ref="J1345:J1346"/>
    <mergeCell ref="K1345:K1346"/>
    <mergeCell ref="L1345:L1346"/>
    <mergeCell ref="M1345:M1346"/>
    <mergeCell ref="E1337:E1338"/>
    <mergeCell ref="F1337:F1338"/>
    <mergeCell ref="G1337:G1338"/>
    <mergeCell ref="H1337:H1338"/>
    <mergeCell ref="I1337:I1338"/>
    <mergeCell ref="J1337:J1338"/>
    <mergeCell ref="K1327:K1328"/>
    <mergeCell ref="L1327:L1328"/>
    <mergeCell ref="M1327:M1328"/>
    <mergeCell ref="A1332:M1332"/>
    <mergeCell ref="E1335:I1335"/>
    <mergeCell ref="J1335:J1336"/>
    <mergeCell ref="K1335:K1336"/>
    <mergeCell ref="L1335:L1336"/>
    <mergeCell ref="M1335:M1336"/>
    <mergeCell ref="E1327:E1328"/>
    <mergeCell ref="F1327:F1328"/>
    <mergeCell ref="G1327:G1328"/>
    <mergeCell ref="H1327:H1328"/>
    <mergeCell ref="I1327:I1328"/>
    <mergeCell ref="J1327:J1328"/>
    <mergeCell ref="K1317:K1318"/>
    <mergeCell ref="L1317:L1318"/>
    <mergeCell ref="M1317:M1318"/>
    <mergeCell ref="A1322:M1322"/>
    <mergeCell ref="E1325:I1325"/>
    <mergeCell ref="J1325:J1326"/>
    <mergeCell ref="K1325:K1326"/>
    <mergeCell ref="L1325:L1326"/>
    <mergeCell ref="M1325:M1326"/>
    <mergeCell ref="E1317:E1318"/>
    <mergeCell ref="F1317:F1318"/>
    <mergeCell ref="G1317:G1318"/>
    <mergeCell ref="H1317:H1318"/>
    <mergeCell ref="I1317:I1318"/>
    <mergeCell ref="J1317:J1318"/>
    <mergeCell ref="K1307:K1308"/>
    <mergeCell ref="L1307:L1308"/>
    <mergeCell ref="M1307:M1308"/>
    <mergeCell ref="A1312:M1312"/>
    <mergeCell ref="E1315:I1315"/>
    <mergeCell ref="J1315:J1316"/>
    <mergeCell ref="K1315:K1316"/>
    <mergeCell ref="L1315:L1316"/>
    <mergeCell ref="M1315:M1316"/>
    <mergeCell ref="E1307:E1308"/>
    <mergeCell ref="F1307:F1308"/>
    <mergeCell ref="G1307:G1308"/>
    <mergeCell ref="H1307:H1308"/>
    <mergeCell ref="I1307:I1308"/>
    <mergeCell ref="J1307:J1308"/>
    <mergeCell ref="L1297:L1298"/>
    <mergeCell ref="M1297:M1298"/>
    <mergeCell ref="A1302:M1302"/>
    <mergeCell ref="E1305:I1305"/>
    <mergeCell ref="J1305:J1306"/>
    <mergeCell ref="K1305:K1306"/>
    <mergeCell ref="L1305:L1306"/>
    <mergeCell ref="M1305:M1306"/>
    <mergeCell ref="K1295:K1296"/>
    <mergeCell ref="L1295:L1296"/>
    <mergeCell ref="M1295:M1296"/>
    <mergeCell ref="E1297:E1298"/>
    <mergeCell ref="F1297:F1298"/>
    <mergeCell ref="G1297:G1298"/>
    <mergeCell ref="H1297:H1298"/>
    <mergeCell ref="I1297:I1298"/>
    <mergeCell ref="J1297:J1298"/>
    <mergeCell ref="K1297:K1298"/>
    <mergeCell ref="E1295:E1296"/>
    <mergeCell ref="F1295:F1296"/>
    <mergeCell ref="G1295:G1296"/>
    <mergeCell ref="H1295:H1296"/>
    <mergeCell ref="I1295:I1296"/>
    <mergeCell ref="J1295:J1296"/>
    <mergeCell ref="K1285:K1286"/>
    <mergeCell ref="L1285:L1286"/>
    <mergeCell ref="M1285:M1286"/>
    <mergeCell ref="A1290:M1290"/>
    <mergeCell ref="E1293:I1293"/>
    <mergeCell ref="J1293:J1294"/>
    <mergeCell ref="K1293:K1294"/>
    <mergeCell ref="L1293:L1294"/>
    <mergeCell ref="M1293:M1294"/>
    <mergeCell ref="E1285:E1286"/>
    <mergeCell ref="F1285:F1286"/>
    <mergeCell ref="G1285:G1286"/>
    <mergeCell ref="H1285:H1286"/>
    <mergeCell ref="I1285:I1286"/>
    <mergeCell ref="J1285:J1286"/>
    <mergeCell ref="K1275:K1276"/>
    <mergeCell ref="L1275:L1276"/>
    <mergeCell ref="M1275:M1276"/>
    <mergeCell ref="A1280:M1280"/>
    <mergeCell ref="E1283:I1283"/>
    <mergeCell ref="J1283:J1284"/>
    <mergeCell ref="K1283:K1284"/>
    <mergeCell ref="L1283:L1284"/>
    <mergeCell ref="M1283:M1284"/>
    <mergeCell ref="E1275:E1276"/>
    <mergeCell ref="F1275:F1276"/>
    <mergeCell ref="G1275:G1276"/>
    <mergeCell ref="H1275:H1276"/>
    <mergeCell ref="I1275:I1276"/>
    <mergeCell ref="J1275:J1276"/>
    <mergeCell ref="K1265:K1266"/>
    <mergeCell ref="L1265:L1266"/>
    <mergeCell ref="M1265:M1266"/>
    <mergeCell ref="A1270:M1270"/>
    <mergeCell ref="E1273:I1273"/>
    <mergeCell ref="J1273:J1274"/>
    <mergeCell ref="K1273:K1274"/>
    <mergeCell ref="L1273:L1274"/>
    <mergeCell ref="M1273:M1274"/>
    <mergeCell ref="E1265:E1266"/>
    <mergeCell ref="F1265:F1266"/>
    <mergeCell ref="G1265:G1266"/>
    <mergeCell ref="H1265:H1266"/>
    <mergeCell ref="I1265:I1266"/>
    <mergeCell ref="J1265:J1266"/>
    <mergeCell ref="K1255:K1256"/>
    <mergeCell ref="L1255:L1256"/>
    <mergeCell ref="M1255:M1256"/>
    <mergeCell ref="A1260:M1260"/>
    <mergeCell ref="E1263:I1263"/>
    <mergeCell ref="J1263:J1264"/>
    <mergeCell ref="K1263:K1264"/>
    <mergeCell ref="L1263:L1264"/>
    <mergeCell ref="M1263:M1264"/>
    <mergeCell ref="E1255:E1256"/>
    <mergeCell ref="F1255:F1256"/>
    <mergeCell ref="G1255:G1256"/>
    <mergeCell ref="H1255:H1256"/>
    <mergeCell ref="I1255:I1256"/>
    <mergeCell ref="J1255:J1256"/>
    <mergeCell ref="K1245:K1246"/>
    <mergeCell ref="L1245:L1246"/>
    <mergeCell ref="M1245:M1246"/>
    <mergeCell ref="A1250:M1250"/>
    <mergeCell ref="E1253:I1253"/>
    <mergeCell ref="J1253:J1254"/>
    <mergeCell ref="K1253:K1254"/>
    <mergeCell ref="L1253:L1254"/>
    <mergeCell ref="M1253:M1254"/>
    <mergeCell ref="E1245:E1246"/>
    <mergeCell ref="F1245:F1246"/>
    <mergeCell ref="G1245:G1246"/>
    <mergeCell ref="H1245:H1246"/>
    <mergeCell ref="I1245:I1246"/>
    <mergeCell ref="J1245:J1246"/>
    <mergeCell ref="K1235:K1236"/>
    <mergeCell ref="L1235:L1236"/>
    <mergeCell ref="M1235:M1236"/>
    <mergeCell ref="A1240:M1240"/>
    <mergeCell ref="E1243:I1243"/>
    <mergeCell ref="J1243:J1244"/>
    <mergeCell ref="K1243:K1244"/>
    <mergeCell ref="L1243:L1244"/>
    <mergeCell ref="M1243:M1244"/>
    <mergeCell ref="E1235:E1236"/>
    <mergeCell ref="F1235:F1236"/>
    <mergeCell ref="G1235:G1236"/>
    <mergeCell ref="H1235:H1236"/>
    <mergeCell ref="I1235:I1236"/>
    <mergeCell ref="J1235:J1236"/>
    <mergeCell ref="K1225:K1226"/>
    <mergeCell ref="L1225:L1226"/>
    <mergeCell ref="M1225:M1226"/>
    <mergeCell ref="A1230:M1230"/>
    <mergeCell ref="E1233:I1233"/>
    <mergeCell ref="J1233:J1234"/>
    <mergeCell ref="K1233:K1234"/>
    <mergeCell ref="L1233:L1234"/>
    <mergeCell ref="M1233:M1234"/>
    <mergeCell ref="E1225:E1226"/>
    <mergeCell ref="F1225:F1226"/>
    <mergeCell ref="G1225:G1226"/>
    <mergeCell ref="H1225:H1226"/>
    <mergeCell ref="I1225:I1226"/>
    <mergeCell ref="J1225:J1226"/>
    <mergeCell ref="K1215:K1216"/>
    <mergeCell ref="L1215:L1216"/>
    <mergeCell ref="M1215:M1216"/>
    <mergeCell ref="A1220:M1220"/>
    <mergeCell ref="E1223:I1223"/>
    <mergeCell ref="J1223:J1224"/>
    <mergeCell ref="K1223:K1224"/>
    <mergeCell ref="L1223:L1224"/>
    <mergeCell ref="M1223:M1224"/>
    <mergeCell ref="E1215:E1216"/>
    <mergeCell ref="F1215:F1216"/>
    <mergeCell ref="G1215:G1216"/>
    <mergeCell ref="H1215:H1216"/>
    <mergeCell ref="I1215:I1216"/>
    <mergeCell ref="J1215:J1216"/>
    <mergeCell ref="L1205:L1206"/>
    <mergeCell ref="M1205:M1206"/>
    <mergeCell ref="A1210:M1210"/>
    <mergeCell ref="E1213:I1213"/>
    <mergeCell ref="J1213:J1214"/>
    <mergeCell ref="K1213:K1214"/>
    <mergeCell ref="L1213:L1214"/>
    <mergeCell ref="M1213:M1214"/>
    <mergeCell ref="K1203:K1204"/>
    <mergeCell ref="L1203:L1204"/>
    <mergeCell ref="M1203:M1204"/>
    <mergeCell ref="E1205:E1206"/>
    <mergeCell ref="F1205:F1206"/>
    <mergeCell ref="G1205:G1206"/>
    <mergeCell ref="H1205:H1206"/>
    <mergeCell ref="I1205:I1206"/>
    <mergeCell ref="J1205:J1206"/>
    <mergeCell ref="K1205:K1206"/>
    <mergeCell ref="E1203:E1204"/>
    <mergeCell ref="F1203:F1204"/>
    <mergeCell ref="G1203:G1204"/>
    <mergeCell ref="H1203:H1204"/>
    <mergeCell ref="I1203:I1204"/>
    <mergeCell ref="J1203:J1204"/>
    <mergeCell ref="L1193:L1194"/>
    <mergeCell ref="M1193:M1194"/>
    <mergeCell ref="A1198:M1198"/>
    <mergeCell ref="E1201:I1201"/>
    <mergeCell ref="J1201:J1202"/>
    <mergeCell ref="K1201:K1202"/>
    <mergeCell ref="L1201:L1202"/>
    <mergeCell ref="M1201:M1202"/>
    <mergeCell ref="K1191:K1192"/>
    <mergeCell ref="L1191:L1192"/>
    <mergeCell ref="M1191:M1192"/>
    <mergeCell ref="E1193:E1194"/>
    <mergeCell ref="F1193:F1194"/>
    <mergeCell ref="G1193:G1194"/>
    <mergeCell ref="H1193:H1194"/>
    <mergeCell ref="I1193:I1194"/>
    <mergeCell ref="J1193:J1194"/>
    <mergeCell ref="K1193:K1194"/>
    <mergeCell ref="E1191:E1192"/>
    <mergeCell ref="F1191:F1192"/>
    <mergeCell ref="G1191:G1192"/>
    <mergeCell ref="H1191:H1192"/>
    <mergeCell ref="I1191:I1192"/>
    <mergeCell ref="J1191:J1192"/>
    <mergeCell ref="L1181:L1182"/>
    <mergeCell ref="M1181:M1182"/>
    <mergeCell ref="A1186:M1186"/>
    <mergeCell ref="E1189:I1189"/>
    <mergeCell ref="J1189:J1190"/>
    <mergeCell ref="K1189:K1190"/>
    <mergeCell ref="L1189:L1190"/>
    <mergeCell ref="M1189:M1190"/>
    <mergeCell ref="K1179:K1180"/>
    <mergeCell ref="L1179:L1180"/>
    <mergeCell ref="M1179:M1180"/>
    <mergeCell ref="E1181:E1182"/>
    <mergeCell ref="F1181:F1182"/>
    <mergeCell ref="G1181:G1182"/>
    <mergeCell ref="H1181:H1182"/>
    <mergeCell ref="I1181:I1182"/>
    <mergeCell ref="J1181:J1182"/>
    <mergeCell ref="K1181:K1182"/>
    <mergeCell ref="E1179:E1180"/>
    <mergeCell ref="F1179:F1180"/>
    <mergeCell ref="G1179:G1180"/>
    <mergeCell ref="H1179:H1180"/>
    <mergeCell ref="I1179:I1180"/>
    <mergeCell ref="J1179:J1180"/>
    <mergeCell ref="L1169:L1170"/>
    <mergeCell ref="M1169:M1170"/>
    <mergeCell ref="A1174:M1174"/>
    <mergeCell ref="E1177:I1177"/>
    <mergeCell ref="J1177:J1178"/>
    <mergeCell ref="K1177:K1178"/>
    <mergeCell ref="L1177:L1178"/>
    <mergeCell ref="M1177:M1178"/>
    <mergeCell ref="K1167:K1168"/>
    <mergeCell ref="L1167:L1168"/>
    <mergeCell ref="M1167:M1168"/>
    <mergeCell ref="E1169:E1170"/>
    <mergeCell ref="F1169:F1170"/>
    <mergeCell ref="G1169:G1170"/>
    <mergeCell ref="H1169:H1170"/>
    <mergeCell ref="I1169:I1170"/>
    <mergeCell ref="J1169:J1170"/>
    <mergeCell ref="K1169:K1170"/>
    <mergeCell ref="E1167:E1168"/>
    <mergeCell ref="F1167:F1168"/>
    <mergeCell ref="G1167:G1168"/>
    <mergeCell ref="H1167:H1168"/>
    <mergeCell ref="I1167:I1168"/>
    <mergeCell ref="J1167:J1168"/>
    <mergeCell ref="K1157:K1158"/>
    <mergeCell ref="L1157:L1158"/>
    <mergeCell ref="M1157:M1158"/>
    <mergeCell ref="A1162:M1162"/>
    <mergeCell ref="E1165:I1165"/>
    <mergeCell ref="J1165:J1166"/>
    <mergeCell ref="K1165:K1166"/>
    <mergeCell ref="L1165:L1166"/>
    <mergeCell ref="M1165:M1166"/>
    <mergeCell ref="E1157:E1158"/>
    <mergeCell ref="F1157:F1158"/>
    <mergeCell ref="G1157:G1158"/>
    <mergeCell ref="H1157:H1158"/>
    <mergeCell ref="I1157:I1158"/>
    <mergeCell ref="J1157:J1158"/>
    <mergeCell ref="L1147:L1148"/>
    <mergeCell ref="M1147:M1148"/>
    <mergeCell ref="A1152:M1152"/>
    <mergeCell ref="E1155:I1155"/>
    <mergeCell ref="J1155:J1156"/>
    <mergeCell ref="K1155:K1156"/>
    <mergeCell ref="L1155:L1156"/>
    <mergeCell ref="M1155:M1156"/>
    <mergeCell ref="K1145:K1146"/>
    <mergeCell ref="L1145:L1146"/>
    <mergeCell ref="M1145:M1146"/>
    <mergeCell ref="E1147:E1148"/>
    <mergeCell ref="F1147:F1148"/>
    <mergeCell ref="G1147:G1148"/>
    <mergeCell ref="H1147:H1148"/>
    <mergeCell ref="I1147:I1148"/>
    <mergeCell ref="J1147:J1148"/>
    <mergeCell ref="K1147:K1148"/>
    <mergeCell ref="E1145:E1146"/>
    <mergeCell ref="F1145:F1146"/>
    <mergeCell ref="G1145:G1146"/>
    <mergeCell ref="H1145:H1146"/>
    <mergeCell ref="I1145:I1146"/>
    <mergeCell ref="J1145:J1146"/>
    <mergeCell ref="L1135:L1136"/>
    <mergeCell ref="M1135:M1136"/>
    <mergeCell ref="A1140:M1140"/>
    <mergeCell ref="E1143:I1143"/>
    <mergeCell ref="J1143:J1144"/>
    <mergeCell ref="K1143:K1144"/>
    <mergeCell ref="L1143:L1144"/>
    <mergeCell ref="M1143:M1144"/>
    <mergeCell ref="K1133:K1134"/>
    <mergeCell ref="L1133:L1134"/>
    <mergeCell ref="M1133:M1134"/>
    <mergeCell ref="E1135:E1136"/>
    <mergeCell ref="F1135:F1136"/>
    <mergeCell ref="G1135:G1136"/>
    <mergeCell ref="H1135:H1136"/>
    <mergeCell ref="I1135:I1136"/>
    <mergeCell ref="J1135:J1136"/>
    <mergeCell ref="K1135:K1136"/>
    <mergeCell ref="E1133:E1134"/>
    <mergeCell ref="F1133:F1134"/>
    <mergeCell ref="G1133:G1134"/>
    <mergeCell ref="H1133:H1134"/>
    <mergeCell ref="I1133:I1134"/>
    <mergeCell ref="J1133:J1134"/>
    <mergeCell ref="K1123:K1124"/>
    <mergeCell ref="L1123:L1124"/>
    <mergeCell ref="M1123:M1124"/>
    <mergeCell ref="A1128:M1128"/>
    <mergeCell ref="E1131:I1131"/>
    <mergeCell ref="J1131:J1132"/>
    <mergeCell ref="K1131:K1132"/>
    <mergeCell ref="L1131:L1132"/>
    <mergeCell ref="M1131:M1132"/>
    <mergeCell ref="E1123:E1124"/>
    <mergeCell ref="F1123:F1124"/>
    <mergeCell ref="G1123:G1124"/>
    <mergeCell ref="H1123:H1124"/>
    <mergeCell ref="I1123:I1124"/>
    <mergeCell ref="J1123:J1124"/>
    <mergeCell ref="K1113:K1114"/>
    <mergeCell ref="L1113:L1114"/>
    <mergeCell ref="M1113:M1114"/>
    <mergeCell ref="A1118:M1118"/>
    <mergeCell ref="E1121:I1121"/>
    <mergeCell ref="J1121:J1122"/>
    <mergeCell ref="K1121:K1122"/>
    <mergeCell ref="L1121:L1122"/>
    <mergeCell ref="M1121:M1122"/>
    <mergeCell ref="E1113:E1114"/>
    <mergeCell ref="F1113:F1114"/>
    <mergeCell ref="G1113:G1114"/>
    <mergeCell ref="H1113:H1114"/>
    <mergeCell ref="I1113:I1114"/>
    <mergeCell ref="J1113:J1114"/>
    <mergeCell ref="K1103:K1104"/>
    <mergeCell ref="L1103:L1104"/>
    <mergeCell ref="M1103:M1104"/>
    <mergeCell ref="A1108:M1108"/>
    <mergeCell ref="E1111:I1111"/>
    <mergeCell ref="J1111:J1112"/>
    <mergeCell ref="K1111:K1112"/>
    <mergeCell ref="L1111:L1112"/>
    <mergeCell ref="M1111:M1112"/>
    <mergeCell ref="E1103:E1104"/>
    <mergeCell ref="F1103:F1104"/>
    <mergeCell ref="G1103:G1104"/>
    <mergeCell ref="H1103:H1104"/>
    <mergeCell ref="I1103:I1104"/>
    <mergeCell ref="J1103:J1104"/>
    <mergeCell ref="L1093:L1094"/>
    <mergeCell ref="M1093:M1094"/>
    <mergeCell ref="A1098:M1098"/>
    <mergeCell ref="E1101:I1101"/>
    <mergeCell ref="J1101:J1102"/>
    <mergeCell ref="K1101:K1102"/>
    <mergeCell ref="L1101:L1102"/>
    <mergeCell ref="M1101:M1102"/>
    <mergeCell ref="K1091:K1092"/>
    <mergeCell ref="L1091:L1092"/>
    <mergeCell ref="M1091:M1092"/>
    <mergeCell ref="E1093:E1094"/>
    <mergeCell ref="F1093:F1094"/>
    <mergeCell ref="G1093:G1094"/>
    <mergeCell ref="H1093:H1094"/>
    <mergeCell ref="I1093:I1094"/>
    <mergeCell ref="J1093:J1094"/>
    <mergeCell ref="K1093:K1094"/>
    <mergeCell ref="E1091:E1092"/>
    <mergeCell ref="F1091:F1092"/>
    <mergeCell ref="G1091:G1092"/>
    <mergeCell ref="H1091:H1092"/>
    <mergeCell ref="I1091:I1092"/>
    <mergeCell ref="J1091:J1092"/>
    <mergeCell ref="K1081:K1082"/>
    <mergeCell ref="L1081:L1082"/>
    <mergeCell ref="M1081:M1082"/>
    <mergeCell ref="A1086:M1086"/>
    <mergeCell ref="E1089:I1089"/>
    <mergeCell ref="J1089:J1090"/>
    <mergeCell ref="K1089:K1090"/>
    <mergeCell ref="L1089:L1090"/>
    <mergeCell ref="M1089:M1090"/>
    <mergeCell ref="E1081:E1082"/>
    <mergeCell ref="F1081:F1082"/>
    <mergeCell ref="G1081:G1082"/>
    <mergeCell ref="H1081:H1082"/>
    <mergeCell ref="I1081:I1082"/>
    <mergeCell ref="J1081:J1082"/>
    <mergeCell ref="K1071:K1072"/>
    <mergeCell ref="L1071:L1072"/>
    <mergeCell ref="M1071:M1072"/>
    <mergeCell ref="A1076:M1076"/>
    <mergeCell ref="E1079:I1079"/>
    <mergeCell ref="J1079:J1080"/>
    <mergeCell ref="K1079:K1080"/>
    <mergeCell ref="L1079:L1080"/>
    <mergeCell ref="M1079:M1080"/>
    <mergeCell ref="E1071:E1072"/>
    <mergeCell ref="F1071:F1072"/>
    <mergeCell ref="G1071:G1072"/>
    <mergeCell ref="H1071:H1072"/>
    <mergeCell ref="I1071:I1072"/>
    <mergeCell ref="J1071:J1072"/>
    <mergeCell ref="L1061:L1062"/>
    <mergeCell ref="M1061:M1062"/>
    <mergeCell ref="A1066:M1066"/>
    <mergeCell ref="E1069:I1069"/>
    <mergeCell ref="J1069:J1070"/>
    <mergeCell ref="K1069:K1070"/>
    <mergeCell ref="L1069:L1070"/>
    <mergeCell ref="M1069:M1070"/>
    <mergeCell ref="K1059:K1060"/>
    <mergeCell ref="L1059:L1060"/>
    <mergeCell ref="M1059:M1060"/>
    <mergeCell ref="E1061:E1062"/>
    <mergeCell ref="F1061:F1062"/>
    <mergeCell ref="G1061:G1062"/>
    <mergeCell ref="H1061:H1062"/>
    <mergeCell ref="I1061:I1062"/>
    <mergeCell ref="J1061:J1062"/>
    <mergeCell ref="K1061:K1062"/>
    <mergeCell ref="E1059:E1060"/>
    <mergeCell ref="F1059:F1060"/>
    <mergeCell ref="G1059:G1060"/>
    <mergeCell ref="H1059:H1060"/>
    <mergeCell ref="I1059:I1060"/>
    <mergeCell ref="J1059:J1060"/>
    <mergeCell ref="K1049:K1050"/>
    <mergeCell ref="L1049:L1050"/>
    <mergeCell ref="M1049:M1050"/>
    <mergeCell ref="A1054:M1054"/>
    <mergeCell ref="E1057:I1057"/>
    <mergeCell ref="J1057:J1058"/>
    <mergeCell ref="K1057:K1058"/>
    <mergeCell ref="L1057:L1058"/>
    <mergeCell ref="M1057:M1058"/>
    <mergeCell ref="E1049:E1050"/>
    <mergeCell ref="F1049:F1050"/>
    <mergeCell ref="G1049:G1050"/>
    <mergeCell ref="H1049:H1050"/>
    <mergeCell ref="I1049:I1050"/>
    <mergeCell ref="J1049:J1050"/>
    <mergeCell ref="K1039:K1040"/>
    <mergeCell ref="L1039:L1040"/>
    <mergeCell ref="M1039:M1040"/>
    <mergeCell ref="A1044:M1044"/>
    <mergeCell ref="E1047:I1047"/>
    <mergeCell ref="J1047:J1048"/>
    <mergeCell ref="K1047:K1048"/>
    <mergeCell ref="L1047:L1048"/>
    <mergeCell ref="M1047:M1048"/>
    <mergeCell ref="E1039:E1040"/>
    <mergeCell ref="F1039:F1040"/>
    <mergeCell ref="G1039:G1040"/>
    <mergeCell ref="H1039:H1040"/>
    <mergeCell ref="I1039:I1040"/>
    <mergeCell ref="J1039:J1040"/>
    <mergeCell ref="K1029:K1030"/>
    <mergeCell ref="L1029:L1030"/>
    <mergeCell ref="M1029:M1030"/>
    <mergeCell ref="A1034:M1034"/>
    <mergeCell ref="E1037:I1037"/>
    <mergeCell ref="J1037:J1038"/>
    <mergeCell ref="K1037:K1038"/>
    <mergeCell ref="L1037:L1038"/>
    <mergeCell ref="M1037:M1038"/>
    <mergeCell ref="E1029:E1030"/>
    <mergeCell ref="F1029:F1030"/>
    <mergeCell ref="G1029:G1030"/>
    <mergeCell ref="H1029:H1030"/>
    <mergeCell ref="I1029:I1030"/>
    <mergeCell ref="J1029:J1030"/>
    <mergeCell ref="M1019:M1020"/>
    <mergeCell ref="A1024:M1024"/>
    <mergeCell ref="E1027:I1027"/>
    <mergeCell ref="J1027:J1028"/>
    <mergeCell ref="K1027:K1028"/>
    <mergeCell ref="L1027:L1028"/>
    <mergeCell ref="M1027:M1028"/>
    <mergeCell ref="L1017:L1018"/>
    <mergeCell ref="M1017:M1018"/>
    <mergeCell ref="E1019:E1020"/>
    <mergeCell ref="F1019:F1020"/>
    <mergeCell ref="G1019:G1020"/>
    <mergeCell ref="H1019:H1020"/>
    <mergeCell ref="I1019:I1020"/>
    <mergeCell ref="J1019:J1020"/>
    <mergeCell ref="K1019:K1020"/>
    <mergeCell ref="L1019:L1020"/>
    <mergeCell ref="K1015:K1016"/>
    <mergeCell ref="L1015:L1016"/>
    <mergeCell ref="M1015:M1016"/>
    <mergeCell ref="E1017:E1018"/>
    <mergeCell ref="F1017:F1018"/>
    <mergeCell ref="G1017:G1018"/>
    <mergeCell ref="H1017:H1018"/>
    <mergeCell ref="I1017:I1018"/>
    <mergeCell ref="J1017:J1018"/>
    <mergeCell ref="K1017:K1018"/>
    <mergeCell ref="E1015:E1016"/>
    <mergeCell ref="F1015:F1016"/>
    <mergeCell ref="G1015:G1016"/>
    <mergeCell ref="H1015:H1016"/>
    <mergeCell ref="I1015:I1016"/>
    <mergeCell ref="J1015:J1016"/>
    <mergeCell ref="K1005:K1006"/>
    <mergeCell ref="L1005:L1006"/>
    <mergeCell ref="M1005:M1006"/>
    <mergeCell ref="A1010:M1010"/>
    <mergeCell ref="E1013:I1013"/>
    <mergeCell ref="J1013:J1014"/>
    <mergeCell ref="K1013:K1014"/>
    <mergeCell ref="L1013:L1014"/>
    <mergeCell ref="M1013:M1014"/>
    <mergeCell ref="E1005:E1006"/>
    <mergeCell ref="F1005:F1006"/>
    <mergeCell ref="G1005:G1006"/>
    <mergeCell ref="H1005:H1006"/>
    <mergeCell ref="I1005:I1006"/>
    <mergeCell ref="J1005:J1006"/>
    <mergeCell ref="K995:K996"/>
    <mergeCell ref="L995:L996"/>
    <mergeCell ref="M995:M996"/>
    <mergeCell ref="A1000:M1000"/>
    <mergeCell ref="E1003:I1003"/>
    <mergeCell ref="J1003:J1004"/>
    <mergeCell ref="K1003:K1004"/>
    <mergeCell ref="L1003:L1004"/>
    <mergeCell ref="M1003:M1004"/>
    <mergeCell ref="E995:E996"/>
    <mergeCell ref="F995:F996"/>
    <mergeCell ref="G995:G996"/>
    <mergeCell ref="H995:H996"/>
    <mergeCell ref="I995:I996"/>
    <mergeCell ref="J995:J996"/>
    <mergeCell ref="L985:L986"/>
    <mergeCell ref="M985:M986"/>
    <mergeCell ref="A990:M990"/>
    <mergeCell ref="E993:I993"/>
    <mergeCell ref="J993:J994"/>
    <mergeCell ref="K993:K994"/>
    <mergeCell ref="L993:L994"/>
    <mergeCell ref="M993:M994"/>
    <mergeCell ref="K983:K984"/>
    <mergeCell ref="L983:L984"/>
    <mergeCell ref="M983:M984"/>
    <mergeCell ref="E985:E986"/>
    <mergeCell ref="F985:F986"/>
    <mergeCell ref="G985:G986"/>
    <mergeCell ref="H985:H986"/>
    <mergeCell ref="I985:I986"/>
    <mergeCell ref="J985:J986"/>
    <mergeCell ref="K985:K986"/>
    <mergeCell ref="E983:E984"/>
    <mergeCell ref="F983:F984"/>
    <mergeCell ref="G983:G984"/>
    <mergeCell ref="H983:H984"/>
    <mergeCell ref="I983:I984"/>
    <mergeCell ref="J983:J984"/>
    <mergeCell ref="K973:K974"/>
    <mergeCell ref="L973:L974"/>
    <mergeCell ref="M973:M974"/>
    <mergeCell ref="A978:M978"/>
    <mergeCell ref="E981:I981"/>
    <mergeCell ref="J981:J982"/>
    <mergeCell ref="K981:K982"/>
    <mergeCell ref="L981:L982"/>
    <mergeCell ref="M981:M982"/>
    <mergeCell ref="E973:E974"/>
    <mergeCell ref="F973:F974"/>
    <mergeCell ref="G973:G974"/>
    <mergeCell ref="H973:H974"/>
    <mergeCell ref="I973:I974"/>
    <mergeCell ref="J973:J974"/>
    <mergeCell ref="L963:L964"/>
    <mergeCell ref="M963:M964"/>
    <mergeCell ref="A968:M968"/>
    <mergeCell ref="E971:I971"/>
    <mergeCell ref="J971:J972"/>
    <mergeCell ref="K971:K972"/>
    <mergeCell ref="L971:L972"/>
    <mergeCell ref="M971:M972"/>
    <mergeCell ref="K961:K962"/>
    <mergeCell ref="L961:L962"/>
    <mergeCell ref="M961:M962"/>
    <mergeCell ref="E963:E964"/>
    <mergeCell ref="F963:F964"/>
    <mergeCell ref="G963:G964"/>
    <mergeCell ref="H963:H964"/>
    <mergeCell ref="I963:I964"/>
    <mergeCell ref="J963:J964"/>
    <mergeCell ref="K963:K964"/>
    <mergeCell ref="E961:E962"/>
    <mergeCell ref="F961:F962"/>
    <mergeCell ref="G961:G962"/>
    <mergeCell ref="H961:H962"/>
    <mergeCell ref="I961:I962"/>
    <mergeCell ref="J961:J962"/>
    <mergeCell ref="K951:K952"/>
    <mergeCell ref="L951:L952"/>
    <mergeCell ref="M951:M952"/>
    <mergeCell ref="A956:M956"/>
    <mergeCell ref="E959:I959"/>
    <mergeCell ref="J959:J960"/>
    <mergeCell ref="K959:K960"/>
    <mergeCell ref="L959:L960"/>
    <mergeCell ref="M959:M960"/>
    <mergeCell ref="E951:E952"/>
    <mergeCell ref="F951:F952"/>
    <mergeCell ref="G951:G952"/>
    <mergeCell ref="H951:H952"/>
    <mergeCell ref="I951:I952"/>
    <mergeCell ref="J951:J952"/>
    <mergeCell ref="K941:K942"/>
    <mergeCell ref="L941:L942"/>
    <mergeCell ref="M941:M942"/>
    <mergeCell ref="A946:M946"/>
    <mergeCell ref="E949:I949"/>
    <mergeCell ref="J949:J950"/>
    <mergeCell ref="K949:K950"/>
    <mergeCell ref="L949:L950"/>
    <mergeCell ref="M949:M950"/>
    <mergeCell ref="E941:E942"/>
    <mergeCell ref="F941:F942"/>
    <mergeCell ref="G941:G942"/>
    <mergeCell ref="H941:H942"/>
    <mergeCell ref="I941:I942"/>
    <mergeCell ref="J941:J942"/>
    <mergeCell ref="L931:L932"/>
    <mergeCell ref="M931:M932"/>
    <mergeCell ref="A936:M936"/>
    <mergeCell ref="E939:I939"/>
    <mergeCell ref="J939:J940"/>
    <mergeCell ref="K939:K940"/>
    <mergeCell ref="L939:L940"/>
    <mergeCell ref="M939:M940"/>
    <mergeCell ref="K929:K930"/>
    <mergeCell ref="L929:L930"/>
    <mergeCell ref="M929:M930"/>
    <mergeCell ref="E931:E932"/>
    <mergeCell ref="F931:F932"/>
    <mergeCell ref="G931:G932"/>
    <mergeCell ref="H931:H932"/>
    <mergeCell ref="I931:I932"/>
    <mergeCell ref="J931:J932"/>
    <mergeCell ref="K931:K932"/>
    <mergeCell ref="E929:E930"/>
    <mergeCell ref="F929:F930"/>
    <mergeCell ref="G929:G930"/>
    <mergeCell ref="H929:H930"/>
    <mergeCell ref="I929:I930"/>
    <mergeCell ref="J929:J930"/>
    <mergeCell ref="K919:K920"/>
    <mergeCell ref="L919:L920"/>
    <mergeCell ref="M919:M920"/>
    <mergeCell ref="A924:M924"/>
    <mergeCell ref="E927:I927"/>
    <mergeCell ref="J927:J928"/>
    <mergeCell ref="K927:K928"/>
    <mergeCell ref="L927:L928"/>
    <mergeCell ref="M927:M928"/>
    <mergeCell ref="E919:E920"/>
    <mergeCell ref="F919:F920"/>
    <mergeCell ref="G919:G920"/>
    <mergeCell ref="H919:H920"/>
    <mergeCell ref="I919:I920"/>
    <mergeCell ref="J919:J920"/>
    <mergeCell ref="M909:M910"/>
    <mergeCell ref="A914:M914"/>
    <mergeCell ref="E917:I917"/>
    <mergeCell ref="J917:J918"/>
    <mergeCell ref="K917:K918"/>
    <mergeCell ref="L917:L918"/>
    <mergeCell ref="M917:M918"/>
    <mergeCell ref="L907:L908"/>
    <mergeCell ref="M907:M908"/>
    <mergeCell ref="E909:E910"/>
    <mergeCell ref="F909:F910"/>
    <mergeCell ref="G909:G910"/>
    <mergeCell ref="H909:H910"/>
    <mergeCell ref="I909:I910"/>
    <mergeCell ref="J909:J910"/>
    <mergeCell ref="K909:K910"/>
    <mergeCell ref="L909:L910"/>
    <mergeCell ref="K905:K906"/>
    <mergeCell ref="L905:L906"/>
    <mergeCell ref="M905:M906"/>
    <mergeCell ref="E907:E908"/>
    <mergeCell ref="F907:F908"/>
    <mergeCell ref="G907:G908"/>
    <mergeCell ref="H907:H908"/>
    <mergeCell ref="I907:I908"/>
    <mergeCell ref="J907:J908"/>
    <mergeCell ref="K907:K908"/>
    <mergeCell ref="E905:E906"/>
    <mergeCell ref="F905:F906"/>
    <mergeCell ref="G905:G906"/>
    <mergeCell ref="H905:H906"/>
    <mergeCell ref="I905:I906"/>
    <mergeCell ref="J905:J906"/>
    <mergeCell ref="M901:M902"/>
    <mergeCell ref="E903:E904"/>
    <mergeCell ref="F903:F904"/>
    <mergeCell ref="G903:G904"/>
    <mergeCell ref="H903:H904"/>
    <mergeCell ref="I903:I904"/>
    <mergeCell ref="J903:J904"/>
    <mergeCell ref="K903:K904"/>
    <mergeCell ref="L903:L904"/>
    <mergeCell ref="M903:M904"/>
    <mergeCell ref="L899:L900"/>
    <mergeCell ref="M899:M900"/>
    <mergeCell ref="E901:E902"/>
    <mergeCell ref="F901:F902"/>
    <mergeCell ref="G901:G902"/>
    <mergeCell ref="H901:H902"/>
    <mergeCell ref="I901:I902"/>
    <mergeCell ref="J901:J902"/>
    <mergeCell ref="K901:K902"/>
    <mergeCell ref="L901:L902"/>
    <mergeCell ref="K897:K898"/>
    <mergeCell ref="L897:L898"/>
    <mergeCell ref="M897:M898"/>
    <mergeCell ref="E899:E900"/>
    <mergeCell ref="F899:F900"/>
    <mergeCell ref="G899:G900"/>
    <mergeCell ref="H899:H900"/>
    <mergeCell ref="I899:I900"/>
    <mergeCell ref="J899:J900"/>
    <mergeCell ref="K899:K900"/>
    <mergeCell ref="E897:E898"/>
    <mergeCell ref="F897:F898"/>
    <mergeCell ref="G897:G898"/>
    <mergeCell ref="H897:H898"/>
    <mergeCell ref="I897:I898"/>
    <mergeCell ref="J897:J898"/>
    <mergeCell ref="K887:K888"/>
    <mergeCell ref="L887:L888"/>
    <mergeCell ref="M887:M888"/>
    <mergeCell ref="A892:M892"/>
    <mergeCell ref="E895:I895"/>
    <mergeCell ref="J895:J896"/>
    <mergeCell ref="K895:K896"/>
    <mergeCell ref="L895:L896"/>
    <mergeCell ref="M895:M896"/>
    <mergeCell ref="E887:E888"/>
    <mergeCell ref="F887:F888"/>
    <mergeCell ref="G887:G888"/>
    <mergeCell ref="H887:H888"/>
    <mergeCell ref="I887:I888"/>
    <mergeCell ref="J887:J888"/>
    <mergeCell ref="K877:K878"/>
    <mergeCell ref="L877:L878"/>
    <mergeCell ref="M877:M878"/>
    <mergeCell ref="A882:M882"/>
    <mergeCell ref="E885:I885"/>
    <mergeCell ref="J885:J886"/>
    <mergeCell ref="K885:K886"/>
    <mergeCell ref="L885:L886"/>
    <mergeCell ref="M885:M886"/>
    <mergeCell ref="E877:E878"/>
    <mergeCell ref="F877:F878"/>
    <mergeCell ref="G877:G878"/>
    <mergeCell ref="H877:H878"/>
    <mergeCell ref="I877:I878"/>
    <mergeCell ref="J877:J878"/>
    <mergeCell ref="A872:M872"/>
    <mergeCell ref="E875:I875"/>
    <mergeCell ref="J875:J876"/>
    <mergeCell ref="K875:K876"/>
    <mergeCell ref="L875:L876"/>
    <mergeCell ref="M875:M876"/>
    <mergeCell ref="M860:M861"/>
    <mergeCell ref="A864:M864"/>
    <mergeCell ref="E867:I867"/>
    <mergeCell ref="J867:J868"/>
    <mergeCell ref="K867:K868"/>
    <mergeCell ref="L867:L868"/>
    <mergeCell ref="M867:M868"/>
    <mergeCell ref="L858:L859"/>
    <mergeCell ref="M858:M859"/>
    <mergeCell ref="E860:E861"/>
    <mergeCell ref="F860:F861"/>
    <mergeCell ref="G860:G861"/>
    <mergeCell ref="H860:H861"/>
    <mergeCell ref="I860:I861"/>
    <mergeCell ref="J860:J861"/>
    <mergeCell ref="K860:K861"/>
    <mergeCell ref="L860:L861"/>
    <mergeCell ref="K856:K857"/>
    <mergeCell ref="L856:L857"/>
    <mergeCell ref="M856:M857"/>
    <mergeCell ref="E858:E859"/>
    <mergeCell ref="F858:F859"/>
    <mergeCell ref="G858:G859"/>
    <mergeCell ref="H858:H859"/>
    <mergeCell ref="I858:I859"/>
    <mergeCell ref="J858:J859"/>
    <mergeCell ref="K858:K859"/>
    <mergeCell ref="E856:E857"/>
    <mergeCell ref="F856:F857"/>
    <mergeCell ref="G856:G857"/>
    <mergeCell ref="H856:H857"/>
    <mergeCell ref="I856:I857"/>
    <mergeCell ref="J856:J857"/>
    <mergeCell ref="M852:M853"/>
    <mergeCell ref="E854:E855"/>
    <mergeCell ref="F854:F855"/>
    <mergeCell ref="G854:G855"/>
    <mergeCell ref="H854:H855"/>
    <mergeCell ref="I854:I855"/>
    <mergeCell ref="J854:J855"/>
    <mergeCell ref="K854:K855"/>
    <mergeCell ref="L854:L855"/>
    <mergeCell ref="M854:M855"/>
    <mergeCell ref="L850:L851"/>
    <mergeCell ref="M850:M851"/>
    <mergeCell ref="E852:E853"/>
    <mergeCell ref="F852:F853"/>
    <mergeCell ref="G852:G853"/>
    <mergeCell ref="H852:H853"/>
    <mergeCell ref="I852:I853"/>
    <mergeCell ref="J852:J853"/>
    <mergeCell ref="K852:K853"/>
    <mergeCell ref="L852:L853"/>
    <mergeCell ref="K848:K849"/>
    <mergeCell ref="L848:L849"/>
    <mergeCell ref="M848:M849"/>
    <mergeCell ref="E850:E851"/>
    <mergeCell ref="F850:F851"/>
    <mergeCell ref="G850:G851"/>
    <mergeCell ref="H850:H851"/>
    <mergeCell ref="I850:I851"/>
    <mergeCell ref="J850:J851"/>
    <mergeCell ref="K850:K851"/>
    <mergeCell ref="E848:E849"/>
    <mergeCell ref="F848:F849"/>
    <mergeCell ref="G848:G849"/>
    <mergeCell ref="H848:H849"/>
    <mergeCell ref="I848:I849"/>
    <mergeCell ref="J848:J849"/>
    <mergeCell ref="M844:M845"/>
    <mergeCell ref="E846:E847"/>
    <mergeCell ref="F846:F847"/>
    <mergeCell ref="G846:G847"/>
    <mergeCell ref="H846:H847"/>
    <mergeCell ref="I846:I847"/>
    <mergeCell ref="J846:J847"/>
    <mergeCell ref="K846:K847"/>
    <mergeCell ref="L846:L847"/>
    <mergeCell ref="M846:M847"/>
    <mergeCell ref="L842:L843"/>
    <mergeCell ref="M842:M843"/>
    <mergeCell ref="E844:E845"/>
    <mergeCell ref="F844:F845"/>
    <mergeCell ref="G844:G845"/>
    <mergeCell ref="H844:H845"/>
    <mergeCell ref="I844:I845"/>
    <mergeCell ref="J844:J845"/>
    <mergeCell ref="K844:K845"/>
    <mergeCell ref="L844:L845"/>
    <mergeCell ref="K840:K841"/>
    <mergeCell ref="L840:L841"/>
    <mergeCell ref="M840:M841"/>
    <mergeCell ref="E842:E843"/>
    <mergeCell ref="F842:F843"/>
    <mergeCell ref="G842:G843"/>
    <mergeCell ref="H842:H843"/>
    <mergeCell ref="I842:I843"/>
    <mergeCell ref="J842:J843"/>
    <mergeCell ref="K842:K843"/>
    <mergeCell ref="E840:E841"/>
    <mergeCell ref="F840:F841"/>
    <mergeCell ref="G840:G841"/>
    <mergeCell ref="H840:H841"/>
    <mergeCell ref="I840:I841"/>
    <mergeCell ref="J840:J841"/>
    <mergeCell ref="K830:K831"/>
    <mergeCell ref="L830:L831"/>
    <mergeCell ref="M830:M831"/>
    <mergeCell ref="A835:M835"/>
    <mergeCell ref="E838:I838"/>
    <mergeCell ref="J838:J839"/>
    <mergeCell ref="K838:K839"/>
    <mergeCell ref="L838:L839"/>
    <mergeCell ref="M838:M839"/>
    <mergeCell ref="E830:E831"/>
    <mergeCell ref="F830:F831"/>
    <mergeCell ref="G830:G831"/>
    <mergeCell ref="H830:H831"/>
    <mergeCell ref="I830:I831"/>
    <mergeCell ref="J830:J831"/>
    <mergeCell ref="K820:K821"/>
    <mergeCell ref="L820:L821"/>
    <mergeCell ref="M820:M821"/>
    <mergeCell ref="A825:M825"/>
    <mergeCell ref="E828:I828"/>
    <mergeCell ref="J828:J829"/>
    <mergeCell ref="K828:K829"/>
    <mergeCell ref="L828:L829"/>
    <mergeCell ref="M828:M829"/>
    <mergeCell ref="E820:E821"/>
    <mergeCell ref="F820:F821"/>
    <mergeCell ref="G820:G821"/>
    <mergeCell ref="H820:H821"/>
    <mergeCell ref="I820:I821"/>
    <mergeCell ref="J820:J821"/>
    <mergeCell ref="K810:K811"/>
    <mergeCell ref="L810:L811"/>
    <mergeCell ref="M810:M811"/>
    <mergeCell ref="A815:M815"/>
    <mergeCell ref="E818:I818"/>
    <mergeCell ref="J818:J819"/>
    <mergeCell ref="K818:K819"/>
    <mergeCell ref="L818:L819"/>
    <mergeCell ref="M818:M819"/>
    <mergeCell ref="E810:E811"/>
    <mergeCell ref="F810:F811"/>
    <mergeCell ref="G810:G811"/>
    <mergeCell ref="H810:H811"/>
    <mergeCell ref="I810:I811"/>
    <mergeCell ref="J810:J811"/>
    <mergeCell ref="K800:K801"/>
    <mergeCell ref="L800:L801"/>
    <mergeCell ref="M800:M801"/>
    <mergeCell ref="A805:M805"/>
    <mergeCell ref="E808:I808"/>
    <mergeCell ref="J808:J809"/>
    <mergeCell ref="K808:K809"/>
    <mergeCell ref="L808:L809"/>
    <mergeCell ref="M808:M809"/>
    <mergeCell ref="E800:E801"/>
    <mergeCell ref="F800:F801"/>
    <mergeCell ref="G800:G801"/>
    <mergeCell ref="H800:H801"/>
    <mergeCell ref="I800:I801"/>
    <mergeCell ref="J800:J801"/>
    <mergeCell ref="K790:K791"/>
    <mergeCell ref="L790:L791"/>
    <mergeCell ref="M790:M791"/>
    <mergeCell ref="A795:M795"/>
    <mergeCell ref="E798:I798"/>
    <mergeCell ref="J798:J799"/>
    <mergeCell ref="K798:K799"/>
    <mergeCell ref="L798:L799"/>
    <mergeCell ref="M798:M799"/>
    <mergeCell ref="E790:E791"/>
    <mergeCell ref="F790:F791"/>
    <mergeCell ref="G790:G791"/>
    <mergeCell ref="H790:H791"/>
    <mergeCell ref="I790:I791"/>
    <mergeCell ref="J790:J791"/>
    <mergeCell ref="M786:M787"/>
    <mergeCell ref="E788:E789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L784:L785"/>
    <mergeCell ref="M784:M785"/>
    <mergeCell ref="E786:E787"/>
    <mergeCell ref="F786:F787"/>
    <mergeCell ref="G786:G787"/>
    <mergeCell ref="H786:H787"/>
    <mergeCell ref="I786:I787"/>
    <mergeCell ref="J786:J787"/>
    <mergeCell ref="K786:K787"/>
    <mergeCell ref="L786:L787"/>
    <mergeCell ref="K782:K783"/>
    <mergeCell ref="L782:L783"/>
    <mergeCell ref="M782:M783"/>
    <mergeCell ref="E784:E785"/>
    <mergeCell ref="F784:F785"/>
    <mergeCell ref="G784:G785"/>
    <mergeCell ref="H784:H785"/>
    <mergeCell ref="I784:I785"/>
    <mergeCell ref="J784:J785"/>
    <mergeCell ref="K784:K785"/>
    <mergeCell ref="E782:E783"/>
    <mergeCell ref="F782:F783"/>
    <mergeCell ref="G782:G783"/>
    <mergeCell ref="H782:H783"/>
    <mergeCell ref="I782:I783"/>
    <mergeCell ref="J782:J783"/>
    <mergeCell ref="L772:L773"/>
    <mergeCell ref="M772:M773"/>
    <mergeCell ref="A777:M777"/>
    <mergeCell ref="E780:I780"/>
    <mergeCell ref="J780:J781"/>
    <mergeCell ref="K780:K781"/>
    <mergeCell ref="L780:L781"/>
    <mergeCell ref="M780:M781"/>
    <mergeCell ref="K770:K771"/>
    <mergeCell ref="L770:L771"/>
    <mergeCell ref="M770:M771"/>
    <mergeCell ref="E772:E773"/>
    <mergeCell ref="F772:F773"/>
    <mergeCell ref="G772:G773"/>
    <mergeCell ref="H772:H773"/>
    <mergeCell ref="I772:I773"/>
    <mergeCell ref="J772:J773"/>
    <mergeCell ref="K772:K773"/>
    <mergeCell ref="E770:E771"/>
    <mergeCell ref="F770:F771"/>
    <mergeCell ref="G770:G771"/>
    <mergeCell ref="H770:H771"/>
    <mergeCell ref="I770:I771"/>
    <mergeCell ref="J770:J771"/>
    <mergeCell ref="L760:L761"/>
    <mergeCell ref="M760:M761"/>
    <mergeCell ref="A765:M765"/>
    <mergeCell ref="E768:I768"/>
    <mergeCell ref="J768:J769"/>
    <mergeCell ref="K768:K769"/>
    <mergeCell ref="L768:L769"/>
    <mergeCell ref="M768:M769"/>
    <mergeCell ref="K758:K759"/>
    <mergeCell ref="L758:L759"/>
    <mergeCell ref="M758:M759"/>
    <mergeCell ref="E760:E761"/>
    <mergeCell ref="F760:F761"/>
    <mergeCell ref="G760:G761"/>
    <mergeCell ref="H760:H761"/>
    <mergeCell ref="I760:I761"/>
    <mergeCell ref="J760:J761"/>
    <mergeCell ref="K760:K761"/>
    <mergeCell ref="E758:E759"/>
    <mergeCell ref="F758:F759"/>
    <mergeCell ref="G758:G759"/>
    <mergeCell ref="H758:H759"/>
    <mergeCell ref="I758:I759"/>
    <mergeCell ref="J758:J759"/>
    <mergeCell ref="L748:L749"/>
    <mergeCell ref="M748:M749"/>
    <mergeCell ref="A753:M753"/>
    <mergeCell ref="E756:I756"/>
    <mergeCell ref="J756:J757"/>
    <mergeCell ref="K756:K757"/>
    <mergeCell ref="L756:L757"/>
    <mergeCell ref="M756:M757"/>
    <mergeCell ref="K746:K747"/>
    <mergeCell ref="L746:L747"/>
    <mergeCell ref="M746:M747"/>
    <mergeCell ref="E748:E749"/>
    <mergeCell ref="F748:F749"/>
    <mergeCell ref="G748:G749"/>
    <mergeCell ref="H748:H749"/>
    <mergeCell ref="I748:I749"/>
    <mergeCell ref="J748:J749"/>
    <mergeCell ref="K748:K749"/>
    <mergeCell ref="E746:E747"/>
    <mergeCell ref="F746:F747"/>
    <mergeCell ref="G746:G747"/>
    <mergeCell ref="H746:H747"/>
    <mergeCell ref="I746:I747"/>
    <mergeCell ref="J746:J747"/>
    <mergeCell ref="K736:K737"/>
    <mergeCell ref="L736:L737"/>
    <mergeCell ref="M736:M737"/>
    <mergeCell ref="A741:M741"/>
    <mergeCell ref="E744:I744"/>
    <mergeCell ref="J744:J745"/>
    <mergeCell ref="K744:K745"/>
    <mergeCell ref="L744:L745"/>
    <mergeCell ref="M744:M745"/>
    <mergeCell ref="E736:E737"/>
    <mergeCell ref="F736:F737"/>
    <mergeCell ref="G736:G737"/>
    <mergeCell ref="H736:H737"/>
    <mergeCell ref="I736:I737"/>
    <mergeCell ref="J736:J737"/>
    <mergeCell ref="L726:L727"/>
    <mergeCell ref="M726:M727"/>
    <mergeCell ref="A731:M731"/>
    <mergeCell ref="E734:I734"/>
    <mergeCell ref="J734:J735"/>
    <mergeCell ref="K734:K735"/>
    <mergeCell ref="L734:L735"/>
    <mergeCell ref="M734:M735"/>
    <mergeCell ref="K724:K725"/>
    <mergeCell ref="L724:L725"/>
    <mergeCell ref="M724:M725"/>
    <mergeCell ref="E726:E727"/>
    <mergeCell ref="F726:F727"/>
    <mergeCell ref="G726:G727"/>
    <mergeCell ref="H726:H727"/>
    <mergeCell ref="I726:I727"/>
    <mergeCell ref="J726:J727"/>
    <mergeCell ref="K726:K727"/>
    <mergeCell ref="E724:E725"/>
    <mergeCell ref="F724:F725"/>
    <mergeCell ref="G724:G725"/>
    <mergeCell ref="H724:H725"/>
    <mergeCell ref="I724:I725"/>
    <mergeCell ref="J724:J725"/>
    <mergeCell ref="K714:K715"/>
    <mergeCell ref="L714:L715"/>
    <mergeCell ref="M714:M715"/>
    <mergeCell ref="A719:M719"/>
    <mergeCell ref="E722:I722"/>
    <mergeCell ref="J722:J723"/>
    <mergeCell ref="K722:K723"/>
    <mergeCell ref="L722:L723"/>
    <mergeCell ref="M722:M723"/>
    <mergeCell ref="E714:E715"/>
    <mergeCell ref="F714:F715"/>
    <mergeCell ref="G714:G715"/>
    <mergeCell ref="H714:H715"/>
    <mergeCell ref="I714:I715"/>
    <mergeCell ref="J714:J715"/>
    <mergeCell ref="M704:M705"/>
    <mergeCell ref="A709:M709"/>
    <mergeCell ref="E712:I712"/>
    <mergeCell ref="J712:J713"/>
    <mergeCell ref="K712:K713"/>
    <mergeCell ref="L712:L713"/>
    <mergeCell ref="M712:M713"/>
    <mergeCell ref="L702:L703"/>
    <mergeCell ref="M702:M703"/>
    <mergeCell ref="E704:E705"/>
    <mergeCell ref="F704:F705"/>
    <mergeCell ref="G704:G705"/>
    <mergeCell ref="H704:H705"/>
    <mergeCell ref="I704:I705"/>
    <mergeCell ref="J704:J705"/>
    <mergeCell ref="K704:K705"/>
    <mergeCell ref="L704:L705"/>
    <mergeCell ref="K700:K701"/>
    <mergeCell ref="L700:L701"/>
    <mergeCell ref="M700:M701"/>
    <mergeCell ref="E702:E703"/>
    <mergeCell ref="F702:F703"/>
    <mergeCell ref="G702:G703"/>
    <mergeCell ref="H702:H703"/>
    <mergeCell ref="I702:I703"/>
    <mergeCell ref="J702:J703"/>
    <mergeCell ref="K702:K703"/>
    <mergeCell ref="E700:E701"/>
    <mergeCell ref="F700:F701"/>
    <mergeCell ref="G700:G701"/>
    <mergeCell ref="H700:H701"/>
    <mergeCell ref="I700:I701"/>
    <mergeCell ref="J700:J701"/>
    <mergeCell ref="M696:M697"/>
    <mergeCell ref="E698:E699"/>
    <mergeCell ref="F698:F699"/>
    <mergeCell ref="G698:G699"/>
    <mergeCell ref="H698:H699"/>
    <mergeCell ref="I698:I699"/>
    <mergeCell ref="J698:J699"/>
    <mergeCell ref="K698:K699"/>
    <mergeCell ref="L698:L699"/>
    <mergeCell ref="M698:M699"/>
    <mergeCell ref="L694:L695"/>
    <mergeCell ref="M694:M695"/>
    <mergeCell ref="E696:E697"/>
    <mergeCell ref="F696:F697"/>
    <mergeCell ref="G696:G697"/>
    <mergeCell ref="H696:H697"/>
    <mergeCell ref="I696:I697"/>
    <mergeCell ref="J696:J697"/>
    <mergeCell ref="K696:K697"/>
    <mergeCell ref="L696:L697"/>
    <mergeCell ref="K692:K693"/>
    <mergeCell ref="L692:L693"/>
    <mergeCell ref="M692:M693"/>
    <mergeCell ref="E694:E695"/>
    <mergeCell ref="F694:F695"/>
    <mergeCell ref="G694:G695"/>
    <mergeCell ref="H694:H695"/>
    <mergeCell ref="I694:I695"/>
    <mergeCell ref="J694:J695"/>
    <mergeCell ref="K694:K695"/>
    <mergeCell ref="E692:E693"/>
    <mergeCell ref="F692:F693"/>
    <mergeCell ref="G692:G693"/>
    <mergeCell ref="H692:H693"/>
    <mergeCell ref="I692:I693"/>
    <mergeCell ref="J692:J693"/>
    <mergeCell ref="A687:M687"/>
    <mergeCell ref="E690:I690"/>
    <mergeCell ref="J690:J691"/>
    <mergeCell ref="K690:K691"/>
    <mergeCell ref="L690:L691"/>
    <mergeCell ref="M690:M691"/>
    <mergeCell ref="M680:M681"/>
    <mergeCell ref="E682:E683"/>
    <mergeCell ref="F682:F683"/>
    <mergeCell ref="G682:G683"/>
    <mergeCell ref="H682:H683"/>
    <mergeCell ref="I682:I683"/>
    <mergeCell ref="J682:J683"/>
    <mergeCell ref="K682:K683"/>
    <mergeCell ref="L682:L683"/>
    <mergeCell ref="M682:M683"/>
    <mergeCell ref="L678:L679"/>
    <mergeCell ref="M678:M679"/>
    <mergeCell ref="E680:E681"/>
    <mergeCell ref="F680:F681"/>
    <mergeCell ref="G680:G681"/>
    <mergeCell ref="H680:H681"/>
    <mergeCell ref="I680:I681"/>
    <mergeCell ref="J680:J681"/>
    <mergeCell ref="K680:K681"/>
    <mergeCell ref="L680:L681"/>
    <mergeCell ref="K676:K677"/>
    <mergeCell ref="L676:L677"/>
    <mergeCell ref="M676:M677"/>
    <mergeCell ref="E678:E679"/>
    <mergeCell ref="F678:F679"/>
    <mergeCell ref="G678:G679"/>
    <mergeCell ref="H678:H679"/>
    <mergeCell ref="I678:I679"/>
    <mergeCell ref="J678:J679"/>
    <mergeCell ref="K678:K679"/>
    <mergeCell ref="E676:E677"/>
    <mergeCell ref="F676:F677"/>
    <mergeCell ref="G676:G677"/>
    <mergeCell ref="H676:H677"/>
    <mergeCell ref="I676:I677"/>
    <mergeCell ref="J676:J677"/>
    <mergeCell ref="K666:K667"/>
    <mergeCell ref="L666:L667"/>
    <mergeCell ref="M666:M667"/>
    <mergeCell ref="A671:M671"/>
    <mergeCell ref="E674:I674"/>
    <mergeCell ref="J674:J675"/>
    <mergeCell ref="K674:K675"/>
    <mergeCell ref="L674:L675"/>
    <mergeCell ref="M674:M675"/>
    <mergeCell ref="E666:E667"/>
    <mergeCell ref="F666:F667"/>
    <mergeCell ref="G666:G667"/>
    <mergeCell ref="H666:H667"/>
    <mergeCell ref="I666:I667"/>
    <mergeCell ref="J666:J667"/>
    <mergeCell ref="K656:K657"/>
    <mergeCell ref="L656:L657"/>
    <mergeCell ref="M656:M657"/>
    <mergeCell ref="A661:M661"/>
    <mergeCell ref="E664:I664"/>
    <mergeCell ref="J664:J665"/>
    <mergeCell ref="K664:K665"/>
    <mergeCell ref="L664:L665"/>
    <mergeCell ref="M664:M665"/>
    <mergeCell ref="E656:E657"/>
    <mergeCell ref="F656:F657"/>
    <mergeCell ref="G656:G657"/>
    <mergeCell ref="H656:H657"/>
    <mergeCell ref="I656:I657"/>
    <mergeCell ref="J656:J657"/>
    <mergeCell ref="K646:K647"/>
    <mergeCell ref="L646:L647"/>
    <mergeCell ref="M646:M647"/>
    <mergeCell ref="A651:M651"/>
    <mergeCell ref="E654:I654"/>
    <mergeCell ref="J654:J655"/>
    <mergeCell ref="K654:K655"/>
    <mergeCell ref="L654:L655"/>
    <mergeCell ref="M654:M655"/>
    <mergeCell ref="E646:E647"/>
    <mergeCell ref="F646:F647"/>
    <mergeCell ref="G646:G647"/>
    <mergeCell ref="H646:H647"/>
    <mergeCell ref="I646:I647"/>
    <mergeCell ref="J646:J647"/>
    <mergeCell ref="M636:M637"/>
    <mergeCell ref="A641:M641"/>
    <mergeCell ref="E644:I644"/>
    <mergeCell ref="J644:J645"/>
    <mergeCell ref="K644:K645"/>
    <mergeCell ref="L644:L645"/>
    <mergeCell ref="M644:M645"/>
    <mergeCell ref="L634:L635"/>
    <mergeCell ref="M634:M635"/>
    <mergeCell ref="E636:E637"/>
    <mergeCell ref="F636:F637"/>
    <mergeCell ref="G636:G637"/>
    <mergeCell ref="H636:H637"/>
    <mergeCell ref="I636:I637"/>
    <mergeCell ref="J636:J637"/>
    <mergeCell ref="K636:K637"/>
    <mergeCell ref="L636:L637"/>
    <mergeCell ref="K632:K633"/>
    <mergeCell ref="L632:L633"/>
    <mergeCell ref="M632:M633"/>
    <mergeCell ref="E634:E635"/>
    <mergeCell ref="F634:F635"/>
    <mergeCell ref="G634:G635"/>
    <mergeCell ref="H634:H635"/>
    <mergeCell ref="I634:I635"/>
    <mergeCell ref="J634:J635"/>
    <mergeCell ref="K634:K635"/>
    <mergeCell ref="E632:E633"/>
    <mergeCell ref="F632:F633"/>
    <mergeCell ref="G632:G633"/>
    <mergeCell ref="H632:H633"/>
    <mergeCell ref="I632:I633"/>
    <mergeCell ref="J632:J633"/>
    <mergeCell ref="K622:K623"/>
    <mergeCell ref="L622:L623"/>
    <mergeCell ref="M622:M623"/>
    <mergeCell ref="A627:M627"/>
    <mergeCell ref="E630:I630"/>
    <mergeCell ref="J630:J631"/>
    <mergeCell ref="K630:K631"/>
    <mergeCell ref="L630:L631"/>
    <mergeCell ref="M630:M631"/>
    <mergeCell ref="E622:E623"/>
    <mergeCell ref="F622:F623"/>
    <mergeCell ref="G622:G623"/>
    <mergeCell ref="H622:H623"/>
    <mergeCell ref="I622:I623"/>
    <mergeCell ref="J622:J623"/>
    <mergeCell ref="K612:K613"/>
    <mergeCell ref="L612:L613"/>
    <mergeCell ref="M612:M613"/>
    <mergeCell ref="A617:M617"/>
    <mergeCell ref="E620:I620"/>
    <mergeCell ref="J620:J621"/>
    <mergeCell ref="K620:K621"/>
    <mergeCell ref="L620:L621"/>
    <mergeCell ref="M620:M621"/>
    <mergeCell ref="E612:E613"/>
    <mergeCell ref="F612:F613"/>
    <mergeCell ref="G612:G613"/>
    <mergeCell ref="H612:H613"/>
    <mergeCell ref="I612:I613"/>
    <mergeCell ref="J612:J613"/>
    <mergeCell ref="L602:L603"/>
    <mergeCell ref="M602:M603"/>
    <mergeCell ref="A607:M607"/>
    <mergeCell ref="E610:I610"/>
    <mergeCell ref="J610:J611"/>
    <mergeCell ref="K610:K611"/>
    <mergeCell ref="L610:L611"/>
    <mergeCell ref="M610:M611"/>
    <mergeCell ref="K600:K601"/>
    <mergeCell ref="L600:L601"/>
    <mergeCell ref="M600:M601"/>
    <mergeCell ref="E602:E603"/>
    <mergeCell ref="F602:F603"/>
    <mergeCell ref="G602:G603"/>
    <mergeCell ref="H602:H603"/>
    <mergeCell ref="I602:I603"/>
    <mergeCell ref="J602:J603"/>
    <mergeCell ref="K602:K603"/>
    <mergeCell ref="E600:E601"/>
    <mergeCell ref="F600:F601"/>
    <mergeCell ref="G600:G601"/>
    <mergeCell ref="H600:H601"/>
    <mergeCell ref="I600:I601"/>
    <mergeCell ref="J600:J601"/>
    <mergeCell ref="K590:K591"/>
    <mergeCell ref="L590:L591"/>
    <mergeCell ref="M590:M591"/>
    <mergeCell ref="A595:M595"/>
    <mergeCell ref="E598:I598"/>
    <mergeCell ref="J598:J599"/>
    <mergeCell ref="K598:K599"/>
    <mergeCell ref="L598:L599"/>
    <mergeCell ref="M598:M599"/>
    <mergeCell ref="E590:E591"/>
    <mergeCell ref="F590:F591"/>
    <mergeCell ref="G590:G591"/>
    <mergeCell ref="H590:H591"/>
    <mergeCell ref="I590:I591"/>
    <mergeCell ref="J590:J591"/>
    <mergeCell ref="K580:K581"/>
    <mergeCell ref="L580:L581"/>
    <mergeCell ref="M580:M581"/>
    <mergeCell ref="A585:M585"/>
    <mergeCell ref="E588:I588"/>
    <mergeCell ref="J588:J589"/>
    <mergeCell ref="K588:K589"/>
    <mergeCell ref="L588:L589"/>
    <mergeCell ref="M588:M589"/>
    <mergeCell ref="E580:E581"/>
    <mergeCell ref="F580:F581"/>
    <mergeCell ref="G580:G581"/>
    <mergeCell ref="H580:H581"/>
    <mergeCell ref="I580:I581"/>
    <mergeCell ref="J580:J581"/>
    <mergeCell ref="M576:M577"/>
    <mergeCell ref="E578:E579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L574:L575"/>
    <mergeCell ref="M574:M575"/>
    <mergeCell ref="E576:E577"/>
    <mergeCell ref="F576:F577"/>
    <mergeCell ref="G576:G577"/>
    <mergeCell ref="H576:H577"/>
    <mergeCell ref="I576:I577"/>
    <mergeCell ref="J576:J577"/>
    <mergeCell ref="K576:K577"/>
    <mergeCell ref="L576:L577"/>
    <mergeCell ref="K572:K573"/>
    <mergeCell ref="L572:L573"/>
    <mergeCell ref="M572:M573"/>
    <mergeCell ref="E574:E575"/>
    <mergeCell ref="F574:F575"/>
    <mergeCell ref="G574:G575"/>
    <mergeCell ref="H574:H575"/>
    <mergeCell ref="I574:I575"/>
    <mergeCell ref="J574:J575"/>
    <mergeCell ref="K574:K575"/>
    <mergeCell ref="E572:E573"/>
    <mergeCell ref="F572:F573"/>
    <mergeCell ref="G572:G573"/>
    <mergeCell ref="H572:H573"/>
    <mergeCell ref="I572:I573"/>
    <mergeCell ref="J572:J573"/>
    <mergeCell ref="L562:L563"/>
    <mergeCell ref="M562:M563"/>
    <mergeCell ref="A567:M567"/>
    <mergeCell ref="E570:I570"/>
    <mergeCell ref="J570:J571"/>
    <mergeCell ref="K570:K571"/>
    <mergeCell ref="L570:L571"/>
    <mergeCell ref="M570:M571"/>
    <mergeCell ref="K560:K561"/>
    <mergeCell ref="L560:L561"/>
    <mergeCell ref="M560:M561"/>
    <mergeCell ref="E562:E563"/>
    <mergeCell ref="F562:F563"/>
    <mergeCell ref="G562:G563"/>
    <mergeCell ref="H562:H563"/>
    <mergeCell ref="I562:I563"/>
    <mergeCell ref="J562:J563"/>
    <mergeCell ref="K562:K563"/>
    <mergeCell ref="E560:E561"/>
    <mergeCell ref="F560:F561"/>
    <mergeCell ref="G560:G561"/>
    <mergeCell ref="H560:H561"/>
    <mergeCell ref="I560:I561"/>
    <mergeCell ref="J560:J561"/>
    <mergeCell ref="A555:M555"/>
    <mergeCell ref="E558:I558"/>
    <mergeCell ref="J558:J559"/>
    <mergeCell ref="K558:K559"/>
    <mergeCell ref="L558:L559"/>
    <mergeCell ref="M558:M559"/>
    <mergeCell ref="M548:M549"/>
    <mergeCell ref="E550:E551"/>
    <mergeCell ref="F550:F551"/>
    <mergeCell ref="G550:G551"/>
    <mergeCell ref="H550:H551"/>
    <mergeCell ref="I550:I551"/>
    <mergeCell ref="J550:J551"/>
    <mergeCell ref="K550:K551"/>
    <mergeCell ref="L550:L551"/>
    <mergeCell ref="M550:M551"/>
    <mergeCell ref="L546:L547"/>
    <mergeCell ref="M546:M547"/>
    <mergeCell ref="E548:E549"/>
    <mergeCell ref="F548:F549"/>
    <mergeCell ref="G548:G549"/>
    <mergeCell ref="H548:H549"/>
    <mergeCell ref="I548:I549"/>
    <mergeCell ref="J548:J549"/>
    <mergeCell ref="K548:K549"/>
    <mergeCell ref="L548:L549"/>
    <mergeCell ref="K544:K545"/>
    <mergeCell ref="L544:L545"/>
    <mergeCell ref="M544:M545"/>
    <mergeCell ref="E546:E547"/>
    <mergeCell ref="F546:F547"/>
    <mergeCell ref="G546:G547"/>
    <mergeCell ref="H546:H547"/>
    <mergeCell ref="I546:I547"/>
    <mergeCell ref="J546:J547"/>
    <mergeCell ref="K546:K547"/>
    <mergeCell ref="E544:E545"/>
    <mergeCell ref="F544:F545"/>
    <mergeCell ref="G544:G545"/>
    <mergeCell ref="H544:H545"/>
    <mergeCell ref="I544:I545"/>
    <mergeCell ref="J544:J545"/>
    <mergeCell ref="L534:L535"/>
    <mergeCell ref="M534:M535"/>
    <mergeCell ref="A539:M539"/>
    <mergeCell ref="E542:I542"/>
    <mergeCell ref="J542:J543"/>
    <mergeCell ref="K542:K543"/>
    <mergeCell ref="L542:L543"/>
    <mergeCell ref="M542:M543"/>
    <mergeCell ref="K532:K533"/>
    <mergeCell ref="L532:L533"/>
    <mergeCell ref="M532:M533"/>
    <mergeCell ref="E534:E535"/>
    <mergeCell ref="F534:F535"/>
    <mergeCell ref="G534:G535"/>
    <mergeCell ref="H534:H535"/>
    <mergeCell ref="I534:I535"/>
    <mergeCell ref="J534:J535"/>
    <mergeCell ref="K534:K535"/>
    <mergeCell ref="E532:E533"/>
    <mergeCell ref="F532:F533"/>
    <mergeCell ref="G532:G533"/>
    <mergeCell ref="H532:H533"/>
    <mergeCell ref="I532:I533"/>
    <mergeCell ref="J532:J533"/>
    <mergeCell ref="A527:M527"/>
    <mergeCell ref="E530:I530"/>
    <mergeCell ref="J530:J531"/>
    <mergeCell ref="K530:K531"/>
    <mergeCell ref="L530:L531"/>
    <mergeCell ref="M530:M531"/>
    <mergeCell ref="M520:M521"/>
    <mergeCell ref="E522:E523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L518:L519"/>
    <mergeCell ref="M518:M519"/>
    <mergeCell ref="E520:E521"/>
    <mergeCell ref="F520:F521"/>
    <mergeCell ref="G520:G521"/>
    <mergeCell ref="H520:H521"/>
    <mergeCell ref="I520:I521"/>
    <mergeCell ref="J520:J521"/>
    <mergeCell ref="K520:K521"/>
    <mergeCell ref="L520:L521"/>
    <mergeCell ref="K516:K517"/>
    <mergeCell ref="L516:L517"/>
    <mergeCell ref="M516:M517"/>
    <mergeCell ref="E518:E519"/>
    <mergeCell ref="F518:F519"/>
    <mergeCell ref="G518:G519"/>
    <mergeCell ref="H518:H519"/>
    <mergeCell ref="I518:I519"/>
    <mergeCell ref="J518:J519"/>
    <mergeCell ref="K518:K519"/>
    <mergeCell ref="E516:E517"/>
    <mergeCell ref="F516:F517"/>
    <mergeCell ref="G516:G517"/>
    <mergeCell ref="H516:H517"/>
    <mergeCell ref="I516:I517"/>
    <mergeCell ref="J516:J517"/>
    <mergeCell ref="M512:M513"/>
    <mergeCell ref="E514:E515"/>
    <mergeCell ref="F514:F515"/>
    <mergeCell ref="G514:G515"/>
    <mergeCell ref="H514:H515"/>
    <mergeCell ref="I514:I515"/>
    <mergeCell ref="J514:J515"/>
    <mergeCell ref="K514:K515"/>
    <mergeCell ref="L514:L515"/>
    <mergeCell ref="M514:M515"/>
    <mergeCell ref="L510:L511"/>
    <mergeCell ref="M510:M511"/>
    <mergeCell ref="E512:E513"/>
    <mergeCell ref="F512:F513"/>
    <mergeCell ref="G512:G513"/>
    <mergeCell ref="H512:H513"/>
    <mergeCell ref="I512:I513"/>
    <mergeCell ref="J512:J513"/>
    <mergeCell ref="K512:K513"/>
    <mergeCell ref="L512:L513"/>
    <mergeCell ref="K508:K509"/>
    <mergeCell ref="L508:L509"/>
    <mergeCell ref="M508:M509"/>
    <mergeCell ref="E510:E511"/>
    <mergeCell ref="F510:F511"/>
    <mergeCell ref="G510:G511"/>
    <mergeCell ref="H510:H511"/>
    <mergeCell ref="I510:I511"/>
    <mergeCell ref="J510:J511"/>
    <mergeCell ref="K510:K511"/>
    <mergeCell ref="E508:E509"/>
    <mergeCell ref="F508:F509"/>
    <mergeCell ref="G508:G509"/>
    <mergeCell ref="H508:H509"/>
    <mergeCell ref="I508:I509"/>
    <mergeCell ref="J508:J509"/>
    <mergeCell ref="M498:M499"/>
    <mergeCell ref="A503:M503"/>
    <mergeCell ref="E506:I506"/>
    <mergeCell ref="J506:J507"/>
    <mergeCell ref="K506:K507"/>
    <mergeCell ref="L506:L507"/>
    <mergeCell ref="M506:M507"/>
    <mergeCell ref="L496:L497"/>
    <mergeCell ref="M496:M497"/>
    <mergeCell ref="E498:E499"/>
    <mergeCell ref="F498:F499"/>
    <mergeCell ref="G498:G499"/>
    <mergeCell ref="H498:H499"/>
    <mergeCell ref="I498:I499"/>
    <mergeCell ref="J498:J499"/>
    <mergeCell ref="K498:K499"/>
    <mergeCell ref="L498:L499"/>
    <mergeCell ref="K494:K495"/>
    <mergeCell ref="L494:L495"/>
    <mergeCell ref="M494:M495"/>
    <mergeCell ref="E496:E497"/>
    <mergeCell ref="F496:F497"/>
    <mergeCell ref="G496:G497"/>
    <mergeCell ref="H496:H497"/>
    <mergeCell ref="I496:I497"/>
    <mergeCell ref="J496:J497"/>
    <mergeCell ref="K496:K497"/>
    <mergeCell ref="E494:E495"/>
    <mergeCell ref="F494:F495"/>
    <mergeCell ref="G494:G495"/>
    <mergeCell ref="H494:H495"/>
    <mergeCell ref="I494:I495"/>
    <mergeCell ref="J494:J495"/>
    <mergeCell ref="K484:K485"/>
    <mergeCell ref="L484:L485"/>
    <mergeCell ref="M484:M485"/>
    <mergeCell ref="A489:M489"/>
    <mergeCell ref="E492:I492"/>
    <mergeCell ref="J492:J493"/>
    <mergeCell ref="K492:K493"/>
    <mergeCell ref="L492:L493"/>
    <mergeCell ref="M492:M493"/>
    <mergeCell ref="E484:E485"/>
    <mergeCell ref="F484:F485"/>
    <mergeCell ref="G484:G485"/>
    <mergeCell ref="H484:H485"/>
    <mergeCell ref="I484:I485"/>
    <mergeCell ref="J484:J485"/>
    <mergeCell ref="L474:L475"/>
    <mergeCell ref="M474:M475"/>
    <mergeCell ref="A479:M479"/>
    <mergeCell ref="E482:I482"/>
    <mergeCell ref="J482:J483"/>
    <mergeCell ref="K482:K483"/>
    <mergeCell ref="L482:L483"/>
    <mergeCell ref="M482:M483"/>
    <mergeCell ref="K472:K473"/>
    <mergeCell ref="L472:L473"/>
    <mergeCell ref="M472:M473"/>
    <mergeCell ref="E474:E475"/>
    <mergeCell ref="F474:F475"/>
    <mergeCell ref="G474:G475"/>
    <mergeCell ref="H474:H475"/>
    <mergeCell ref="I474:I475"/>
    <mergeCell ref="J474:J475"/>
    <mergeCell ref="K474:K475"/>
    <mergeCell ref="E472:E473"/>
    <mergeCell ref="F472:F473"/>
    <mergeCell ref="G472:G473"/>
    <mergeCell ref="H472:H473"/>
    <mergeCell ref="I472:I473"/>
    <mergeCell ref="J472:J473"/>
    <mergeCell ref="M462:M463"/>
    <mergeCell ref="A467:M467"/>
    <mergeCell ref="E470:I470"/>
    <mergeCell ref="J470:J471"/>
    <mergeCell ref="K470:K471"/>
    <mergeCell ref="L470:L471"/>
    <mergeCell ref="M470:M471"/>
    <mergeCell ref="L460:L461"/>
    <mergeCell ref="M460:M461"/>
    <mergeCell ref="E462:E463"/>
    <mergeCell ref="F462:F463"/>
    <mergeCell ref="G462:G463"/>
    <mergeCell ref="H462:H463"/>
    <mergeCell ref="I462:I463"/>
    <mergeCell ref="J462:J463"/>
    <mergeCell ref="K462:K463"/>
    <mergeCell ref="L462:L463"/>
    <mergeCell ref="K458:K459"/>
    <mergeCell ref="L458:L459"/>
    <mergeCell ref="M458:M459"/>
    <mergeCell ref="E460:E461"/>
    <mergeCell ref="F460:F461"/>
    <mergeCell ref="G460:G461"/>
    <mergeCell ref="H460:H461"/>
    <mergeCell ref="I460:I461"/>
    <mergeCell ref="J460:J461"/>
    <mergeCell ref="K460:K461"/>
    <mergeCell ref="E458:E459"/>
    <mergeCell ref="F458:F459"/>
    <mergeCell ref="G458:G459"/>
    <mergeCell ref="H458:H459"/>
    <mergeCell ref="I458:I459"/>
    <mergeCell ref="J458:J459"/>
    <mergeCell ref="A453:M453"/>
    <mergeCell ref="E456:I456"/>
    <mergeCell ref="J456:J457"/>
    <mergeCell ref="K456:K457"/>
    <mergeCell ref="L456:L457"/>
    <mergeCell ref="M456:M457"/>
    <mergeCell ref="M441:M442"/>
    <mergeCell ref="A445:M445"/>
    <mergeCell ref="E448:I448"/>
    <mergeCell ref="J448:J449"/>
    <mergeCell ref="K448:K449"/>
    <mergeCell ref="L448:L449"/>
    <mergeCell ref="M448:M449"/>
    <mergeCell ref="L439:L440"/>
    <mergeCell ref="M439:M440"/>
    <mergeCell ref="E441:E442"/>
    <mergeCell ref="F441:F442"/>
    <mergeCell ref="G441:G442"/>
    <mergeCell ref="H441:H442"/>
    <mergeCell ref="I441:I442"/>
    <mergeCell ref="J441:J442"/>
    <mergeCell ref="K441:K442"/>
    <mergeCell ref="L441:L442"/>
    <mergeCell ref="K437:K438"/>
    <mergeCell ref="L437:L438"/>
    <mergeCell ref="M437:M438"/>
    <mergeCell ref="E439:E440"/>
    <mergeCell ref="F439:F440"/>
    <mergeCell ref="G439:G440"/>
    <mergeCell ref="H439:H440"/>
    <mergeCell ref="I439:I440"/>
    <mergeCell ref="J439:J440"/>
    <mergeCell ref="K439:K440"/>
    <mergeCell ref="E437:E438"/>
    <mergeCell ref="F437:F438"/>
    <mergeCell ref="G437:G438"/>
    <mergeCell ref="H437:H438"/>
    <mergeCell ref="I437:I438"/>
    <mergeCell ref="J437:J438"/>
    <mergeCell ref="M433:M434"/>
    <mergeCell ref="E435:E436"/>
    <mergeCell ref="F435:F436"/>
    <mergeCell ref="G435:G436"/>
    <mergeCell ref="H435:H436"/>
    <mergeCell ref="I435:I436"/>
    <mergeCell ref="J435:J436"/>
    <mergeCell ref="K435:K436"/>
    <mergeCell ref="L435:L436"/>
    <mergeCell ref="M435:M436"/>
    <mergeCell ref="L431:L432"/>
    <mergeCell ref="M431:M432"/>
    <mergeCell ref="E433:E434"/>
    <mergeCell ref="F433:F434"/>
    <mergeCell ref="G433:G434"/>
    <mergeCell ref="H433:H434"/>
    <mergeCell ref="I433:I434"/>
    <mergeCell ref="J433:J434"/>
    <mergeCell ref="K433:K434"/>
    <mergeCell ref="L433:L434"/>
    <mergeCell ref="K429:K430"/>
    <mergeCell ref="L429:L430"/>
    <mergeCell ref="M429:M430"/>
    <mergeCell ref="E431:E432"/>
    <mergeCell ref="F431:F432"/>
    <mergeCell ref="G431:G432"/>
    <mergeCell ref="H431:H432"/>
    <mergeCell ref="I431:I432"/>
    <mergeCell ref="J431:J432"/>
    <mergeCell ref="K431:K432"/>
    <mergeCell ref="E429:E430"/>
    <mergeCell ref="F429:F430"/>
    <mergeCell ref="G429:G430"/>
    <mergeCell ref="H429:H430"/>
    <mergeCell ref="I429:I430"/>
    <mergeCell ref="J429:J430"/>
    <mergeCell ref="M425:M426"/>
    <mergeCell ref="E427:E428"/>
    <mergeCell ref="F427:F428"/>
    <mergeCell ref="G427:G428"/>
    <mergeCell ref="H427:H428"/>
    <mergeCell ref="I427:I428"/>
    <mergeCell ref="J427:J428"/>
    <mergeCell ref="K427:K428"/>
    <mergeCell ref="L427:L428"/>
    <mergeCell ref="M427:M428"/>
    <mergeCell ref="L423:L424"/>
    <mergeCell ref="M423:M424"/>
    <mergeCell ref="E425:E426"/>
    <mergeCell ref="F425:F426"/>
    <mergeCell ref="G425:G426"/>
    <mergeCell ref="H425:H426"/>
    <mergeCell ref="I425:I426"/>
    <mergeCell ref="J425:J426"/>
    <mergeCell ref="K425:K426"/>
    <mergeCell ref="L425:L426"/>
    <mergeCell ref="K421:K422"/>
    <mergeCell ref="L421:L422"/>
    <mergeCell ref="M421:M422"/>
    <mergeCell ref="E423:E424"/>
    <mergeCell ref="F423:F424"/>
    <mergeCell ref="G423:G424"/>
    <mergeCell ref="H423:H424"/>
    <mergeCell ref="I423:I424"/>
    <mergeCell ref="J423:J424"/>
    <mergeCell ref="K423:K424"/>
    <mergeCell ref="E421:E422"/>
    <mergeCell ref="F421:F422"/>
    <mergeCell ref="G421:G422"/>
    <mergeCell ref="H421:H422"/>
    <mergeCell ref="I421:I422"/>
    <mergeCell ref="J421:J422"/>
    <mergeCell ref="K411:K412"/>
    <mergeCell ref="L411:L412"/>
    <mergeCell ref="M411:M412"/>
    <mergeCell ref="A416:M416"/>
    <mergeCell ref="E419:I419"/>
    <mergeCell ref="J419:J420"/>
    <mergeCell ref="K419:K420"/>
    <mergeCell ref="L419:L420"/>
    <mergeCell ref="M419:M420"/>
    <mergeCell ref="E411:E412"/>
    <mergeCell ref="F411:F412"/>
    <mergeCell ref="G411:G412"/>
    <mergeCell ref="H411:H412"/>
    <mergeCell ref="I411:I412"/>
    <mergeCell ref="J411:J412"/>
    <mergeCell ref="A406:M406"/>
    <mergeCell ref="E409:I409"/>
    <mergeCell ref="J409:J410"/>
    <mergeCell ref="K409:K410"/>
    <mergeCell ref="L409:L410"/>
    <mergeCell ref="M409:M410"/>
    <mergeCell ref="M399:M400"/>
    <mergeCell ref="E401:E402"/>
    <mergeCell ref="F401:F402"/>
    <mergeCell ref="G401:G402"/>
    <mergeCell ref="H401:H402"/>
    <mergeCell ref="I401:I402"/>
    <mergeCell ref="J401:J402"/>
    <mergeCell ref="K401:K402"/>
    <mergeCell ref="L401:L402"/>
    <mergeCell ref="M401:M402"/>
    <mergeCell ref="L397:L398"/>
    <mergeCell ref="M397:M398"/>
    <mergeCell ref="E399:E400"/>
    <mergeCell ref="F399:F400"/>
    <mergeCell ref="G399:G400"/>
    <mergeCell ref="H399:H400"/>
    <mergeCell ref="I399:I400"/>
    <mergeCell ref="J399:J400"/>
    <mergeCell ref="K399:K400"/>
    <mergeCell ref="L399:L400"/>
    <mergeCell ref="K395:K396"/>
    <mergeCell ref="L395:L396"/>
    <mergeCell ref="M395:M396"/>
    <mergeCell ref="E397:E398"/>
    <mergeCell ref="F397:F398"/>
    <mergeCell ref="G397:G398"/>
    <mergeCell ref="H397:H398"/>
    <mergeCell ref="I397:I398"/>
    <mergeCell ref="J397:J398"/>
    <mergeCell ref="K397:K398"/>
    <mergeCell ref="E395:E396"/>
    <mergeCell ref="F395:F396"/>
    <mergeCell ref="G395:G396"/>
    <mergeCell ref="H395:H396"/>
    <mergeCell ref="I395:I396"/>
    <mergeCell ref="J395:J396"/>
    <mergeCell ref="M391:M392"/>
    <mergeCell ref="E393:E394"/>
    <mergeCell ref="F393:F394"/>
    <mergeCell ref="G393:G394"/>
    <mergeCell ref="H393:H394"/>
    <mergeCell ref="I393:I394"/>
    <mergeCell ref="J393:J394"/>
    <mergeCell ref="K393:K394"/>
    <mergeCell ref="L393:L394"/>
    <mergeCell ref="M393:M394"/>
    <mergeCell ref="L389:L390"/>
    <mergeCell ref="M389:M390"/>
    <mergeCell ref="E391:E392"/>
    <mergeCell ref="F391:F392"/>
    <mergeCell ref="G391:G392"/>
    <mergeCell ref="H391:H392"/>
    <mergeCell ref="I391:I392"/>
    <mergeCell ref="J391:J392"/>
    <mergeCell ref="K391:K392"/>
    <mergeCell ref="L391:L392"/>
    <mergeCell ref="K387:K388"/>
    <mergeCell ref="L387:L388"/>
    <mergeCell ref="M387:M388"/>
    <mergeCell ref="E389:E390"/>
    <mergeCell ref="F389:F390"/>
    <mergeCell ref="G389:G390"/>
    <mergeCell ref="H389:H390"/>
    <mergeCell ref="I389:I390"/>
    <mergeCell ref="J389:J390"/>
    <mergeCell ref="K389:K390"/>
    <mergeCell ref="E387:E388"/>
    <mergeCell ref="F387:F388"/>
    <mergeCell ref="G387:G388"/>
    <mergeCell ref="H387:H388"/>
    <mergeCell ref="I387:I388"/>
    <mergeCell ref="J387:J388"/>
    <mergeCell ref="K377:K378"/>
    <mergeCell ref="L377:L378"/>
    <mergeCell ref="M377:M378"/>
    <mergeCell ref="A382:M382"/>
    <mergeCell ref="E385:I385"/>
    <mergeCell ref="J385:J386"/>
    <mergeCell ref="K385:K386"/>
    <mergeCell ref="L385:L386"/>
    <mergeCell ref="M385:M386"/>
    <mergeCell ref="E377:E378"/>
    <mergeCell ref="F377:F378"/>
    <mergeCell ref="G377:G378"/>
    <mergeCell ref="H377:H378"/>
    <mergeCell ref="I377:I378"/>
    <mergeCell ref="J377:J378"/>
    <mergeCell ref="L367:L368"/>
    <mergeCell ref="M367:M368"/>
    <mergeCell ref="A372:M372"/>
    <mergeCell ref="E375:I375"/>
    <mergeCell ref="J375:J376"/>
    <mergeCell ref="K375:K376"/>
    <mergeCell ref="L375:L376"/>
    <mergeCell ref="M375:M376"/>
    <mergeCell ref="K365:K366"/>
    <mergeCell ref="L365:L366"/>
    <mergeCell ref="M365:M366"/>
    <mergeCell ref="E367:E368"/>
    <mergeCell ref="F367:F368"/>
    <mergeCell ref="G367:G368"/>
    <mergeCell ref="H367:H368"/>
    <mergeCell ref="I367:I368"/>
    <mergeCell ref="J367:J368"/>
    <mergeCell ref="K367:K368"/>
    <mergeCell ref="E365:E366"/>
    <mergeCell ref="F365:F366"/>
    <mergeCell ref="G365:G366"/>
    <mergeCell ref="H365:H366"/>
    <mergeCell ref="I365:I366"/>
    <mergeCell ref="J365:J366"/>
    <mergeCell ref="A360:M360"/>
    <mergeCell ref="E363:I363"/>
    <mergeCell ref="J363:J364"/>
    <mergeCell ref="K363:K364"/>
    <mergeCell ref="L363:L364"/>
    <mergeCell ref="M363:M364"/>
    <mergeCell ref="M353:M354"/>
    <mergeCell ref="E355:E356"/>
    <mergeCell ref="F355:F356"/>
    <mergeCell ref="G355:G356"/>
    <mergeCell ref="H355:H356"/>
    <mergeCell ref="I355:I356"/>
    <mergeCell ref="J355:J356"/>
    <mergeCell ref="K355:K356"/>
    <mergeCell ref="L355:L356"/>
    <mergeCell ref="M355:M356"/>
    <mergeCell ref="L351:L352"/>
    <mergeCell ref="M351:M352"/>
    <mergeCell ref="E353:E354"/>
    <mergeCell ref="F353:F354"/>
    <mergeCell ref="G353:G354"/>
    <mergeCell ref="H353:H354"/>
    <mergeCell ref="I353:I354"/>
    <mergeCell ref="J353:J354"/>
    <mergeCell ref="K353:K354"/>
    <mergeCell ref="L353:L354"/>
    <mergeCell ref="K349:K350"/>
    <mergeCell ref="L349:L350"/>
    <mergeCell ref="M349:M350"/>
    <mergeCell ref="E351:E352"/>
    <mergeCell ref="F351:F352"/>
    <mergeCell ref="G351:G352"/>
    <mergeCell ref="H351:H352"/>
    <mergeCell ref="I351:I352"/>
    <mergeCell ref="J351:J352"/>
    <mergeCell ref="K351:K352"/>
    <mergeCell ref="E349:E350"/>
    <mergeCell ref="F349:F350"/>
    <mergeCell ref="G349:G350"/>
    <mergeCell ref="H349:H350"/>
    <mergeCell ref="I349:I350"/>
    <mergeCell ref="J349:J350"/>
    <mergeCell ref="K339:K340"/>
    <mergeCell ref="L339:L340"/>
    <mergeCell ref="M339:M340"/>
    <mergeCell ref="A344:M344"/>
    <mergeCell ref="E347:I347"/>
    <mergeCell ref="J347:J348"/>
    <mergeCell ref="K347:K348"/>
    <mergeCell ref="L347:L348"/>
    <mergeCell ref="M347:M348"/>
    <mergeCell ref="E339:E340"/>
    <mergeCell ref="F339:F340"/>
    <mergeCell ref="G339:G340"/>
    <mergeCell ref="H339:H340"/>
    <mergeCell ref="I339:I340"/>
    <mergeCell ref="J339:J340"/>
    <mergeCell ref="K329:K330"/>
    <mergeCell ref="L329:L330"/>
    <mergeCell ref="M329:M330"/>
    <mergeCell ref="A334:M334"/>
    <mergeCell ref="E337:I337"/>
    <mergeCell ref="J337:J338"/>
    <mergeCell ref="K337:K338"/>
    <mergeCell ref="L337:L338"/>
    <mergeCell ref="M337:M338"/>
    <mergeCell ref="E329:E330"/>
    <mergeCell ref="F329:F330"/>
    <mergeCell ref="G329:G330"/>
    <mergeCell ref="H329:H330"/>
    <mergeCell ref="I329:I330"/>
    <mergeCell ref="J329:J330"/>
    <mergeCell ref="K319:K320"/>
    <mergeCell ref="L319:L320"/>
    <mergeCell ref="M319:M320"/>
    <mergeCell ref="A324:M324"/>
    <mergeCell ref="E327:I327"/>
    <mergeCell ref="J327:J328"/>
    <mergeCell ref="K327:K328"/>
    <mergeCell ref="L327:L328"/>
    <mergeCell ref="M327:M328"/>
    <mergeCell ref="E319:E320"/>
    <mergeCell ref="F319:F320"/>
    <mergeCell ref="G319:G320"/>
    <mergeCell ref="H319:H320"/>
    <mergeCell ref="I319:I320"/>
    <mergeCell ref="J319:J320"/>
    <mergeCell ref="K309:K310"/>
    <mergeCell ref="L309:L310"/>
    <mergeCell ref="M309:M310"/>
    <mergeCell ref="A314:M314"/>
    <mergeCell ref="E317:I317"/>
    <mergeCell ref="J317:J318"/>
    <mergeCell ref="K317:K318"/>
    <mergeCell ref="L317:L318"/>
    <mergeCell ref="M317:M318"/>
    <mergeCell ref="E309:E310"/>
    <mergeCell ref="F309:F310"/>
    <mergeCell ref="G309:G310"/>
    <mergeCell ref="H309:H310"/>
    <mergeCell ref="I309:I310"/>
    <mergeCell ref="J309:J310"/>
    <mergeCell ref="K299:K300"/>
    <mergeCell ref="L299:L300"/>
    <mergeCell ref="M299:M300"/>
    <mergeCell ref="A304:M304"/>
    <mergeCell ref="E307:I307"/>
    <mergeCell ref="J307:J308"/>
    <mergeCell ref="K307:K308"/>
    <mergeCell ref="L307:L308"/>
    <mergeCell ref="M307:M308"/>
    <mergeCell ref="E299:E300"/>
    <mergeCell ref="F299:F300"/>
    <mergeCell ref="G299:G300"/>
    <mergeCell ref="H299:H300"/>
    <mergeCell ref="I299:I300"/>
    <mergeCell ref="J299:J300"/>
    <mergeCell ref="A294:M294"/>
    <mergeCell ref="E297:I297"/>
    <mergeCell ref="J297:J298"/>
    <mergeCell ref="K297:K298"/>
    <mergeCell ref="L297:L298"/>
    <mergeCell ref="M297:M298"/>
    <mergeCell ref="M287:M288"/>
    <mergeCell ref="E289:E290"/>
    <mergeCell ref="F289:F290"/>
    <mergeCell ref="G289:G290"/>
    <mergeCell ref="H289:H290"/>
    <mergeCell ref="I289:I290"/>
    <mergeCell ref="J289:J290"/>
    <mergeCell ref="K289:K290"/>
    <mergeCell ref="L289:L290"/>
    <mergeCell ref="M289:M290"/>
    <mergeCell ref="L285:L286"/>
    <mergeCell ref="M285:M286"/>
    <mergeCell ref="E287:E288"/>
    <mergeCell ref="F287:F288"/>
    <mergeCell ref="G287:G288"/>
    <mergeCell ref="H287:H288"/>
    <mergeCell ref="I287:I288"/>
    <mergeCell ref="J287:J288"/>
    <mergeCell ref="K287:K288"/>
    <mergeCell ref="L287:L288"/>
    <mergeCell ref="K283:K284"/>
    <mergeCell ref="L283:L284"/>
    <mergeCell ref="M283:M284"/>
    <mergeCell ref="E285:E286"/>
    <mergeCell ref="F285:F286"/>
    <mergeCell ref="G285:G286"/>
    <mergeCell ref="H285:H286"/>
    <mergeCell ref="I285:I286"/>
    <mergeCell ref="J285:J286"/>
    <mergeCell ref="K285:K286"/>
    <mergeCell ref="E283:E284"/>
    <mergeCell ref="F283:F284"/>
    <mergeCell ref="G283:G284"/>
    <mergeCell ref="H283:H284"/>
    <mergeCell ref="I283:I284"/>
    <mergeCell ref="J283:J284"/>
    <mergeCell ref="K273:K274"/>
    <mergeCell ref="L273:L274"/>
    <mergeCell ref="M273:M274"/>
    <mergeCell ref="A278:M278"/>
    <mergeCell ref="E281:I281"/>
    <mergeCell ref="J281:J282"/>
    <mergeCell ref="K281:K282"/>
    <mergeCell ref="L281:L282"/>
    <mergeCell ref="M281:M282"/>
    <mergeCell ref="E273:E274"/>
    <mergeCell ref="F273:F274"/>
    <mergeCell ref="G273:G274"/>
    <mergeCell ref="H273:H274"/>
    <mergeCell ref="I273:I274"/>
    <mergeCell ref="J273:J274"/>
    <mergeCell ref="K263:K264"/>
    <mergeCell ref="L263:L264"/>
    <mergeCell ref="M263:M264"/>
    <mergeCell ref="A268:M268"/>
    <mergeCell ref="E271:I271"/>
    <mergeCell ref="J271:J272"/>
    <mergeCell ref="K271:K272"/>
    <mergeCell ref="L271:L272"/>
    <mergeCell ref="M271:M272"/>
    <mergeCell ref="E263:E264"/>
    <mergeCell ref="F263:F264"/>
    <mergeCell ref="G263:G264"/>
    <mergeCell ref="H263:H264"/>
    <mergeCell ref="I263:I264"/>
    <mergeCell ref="J263:J264"/>
    <mergeCell ref="A258:M258"/>
    <mergeCell ref="E261:I261"/>
    <mergeCell ref="J261:J262"/>
    <mergeCell ref="K261:K262"/>
    <mergeCell ref="L261:L262"/>
    <mergeCell ref="M261:M262"/>
    <mergeCell ref="M251:M252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L249:L250"/>
    <mergeCell ref="M249:M250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K247:K248"/>
    <mergeCell ref="L247:L248"/>
    <mergeCell ref="M247:M248"/>
    <mergeCell ref="E249:E250"/>
    <mergeCell ref="F249:F250"/>
    <mergeCell ref="G249:G250"/>
    <mergeCell ref="H249:H250"/>
    <mergeCell ref="I249:I250"/>
    <mergeCell ref="J249:J250"/>
    <mergeCell ref="K249:K250"/>
    <mergeCell ref="E247:E248"/>
    <mergeCell ref="F247:F248"/>
    <mergeCell ref="G247:G248"/>
    <mergeCell ref="H247:H248"/>
    <mergeCell ref="I247:I248"/>
    <mergeCell ref="J247:J248"/>
    <mergeCell ref="K237:K238"/>
    <mergeCell ref="L237:L238"/>
    <mergeCell ref="M237:M238"/>
    <mergeCell ref="A242:M242"/>
    <mergeCell ref="E245:I245"/>
    <mergeCell ref="J245:J246"/>
    <mergeCell ref="K245:K246"/>
    <mergeCell ref="L245:L246"/>
    <mergeCell ref="M245:M246"/>
    <mergeCell ref="E237:E238"/>
    <mergeCell ref="F237:F238"/>
    <mergeCell ref="G237:G238"/>
    <mergeCell ref="H237:H238"/>
    <mergeCell ref="I237:I238"/>
    <mergeCell ref="J237:J238"/>
    <mergeCell ref="M233:M234"/>
    <mergeCell ref="E235:E236"/>
    <mergeCell ref="F235:F236"/>
    <mergeCell ref="G235:G236"/>
    <mergeCell ref="H235:H236"/>
    <mergeCell ref="I235:I236"/>
    <mergeCell ref="J235:J236"/>
    <mergeCell ref="K235:K236"/>
    <mergeCell ref="L235:L236"/>
    <mergeCell ref="M235:M236"/>
    <mergeCell ref="L231:L232"/>
    <mergeCell ref="M231:M232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K229:K230"/>
    <mergeCell ref="L229:L230"/>
    <mergeCell ref="M229:M230"/>
    <mergeCell ref="E231:E232"/>
    <mergeCell ref="F231:F232"/>
    <mergeCell ref="G231:G232"/>
    <mergeCell ref="H231:H232"/>
    <mergeCell ref="I231:I232"/>
    <mergeCell ref="J231:J232"/>
    <mergeCell ref="K231:K232"/>
    <mergeCell ref="E229:E230"/>
    <mergeCell ref="F229:F230"/>
    <mergeCell ref="G229:G230"/>
    <mergeCell ref="H229:H230"/>
    <mergeCell ref="I229:I230"/>
    <mergeCell ref="J229:J230"/>
    <mergeCell ref="K219:K220"/>
    <mergeCell ref="L219:L220"/>
    <mergeCell ref="M219:M220"/>
    <mergeCell ref="A224:M224"/>
    <mergeCell ref="E227:I227"/>
    <mergeCell ref="J227:J228"/>
    <mergeCell ref="K227:K228"/>
    <mergeCell ref="L227:L228"/>
    <mergeCell ref="M227:M228"/>
    <mergeCell ref="E219:E220"/>
    <mergeCell ref="F219:F220"/>
    <mergeCell ref="G219:G220"/>
    <mergeCell ref="H219:H220"/>
    <mergeCell ref="I219:I220"/>
    <mergeCell ref="J219:J220"/>
    <mergeCell ref="K209:K210"/>
    <mergeCell ref="L209:L210"/>
    <mergeCell ref="M209:M210"/>
    <mergeCell ref="A214:M214"/>
    <mergeCell ref="E217:I217"/>
    <mergeCell ref="J217:J218"/>
    <mergeCell ref="K217:K218"/>
    <mergeCell ref="L217:L218"/>
    <mergeCell ref="M217:M218"/>
    <mergeCell ref="E209:E210"/>
    <mergeCell ref="F209:F210"/>
    <mergeCell ref="G209:G210"/>
    <mergeCell ref="H209:H210"/>
    <mergeCell ref="I209:I210"/>
    <mergeCell ref="J209:J210"/>
    <mergeCell ref="A204:M204"/>
    <mergeCell ref="E207:I207"/>
    <mergeCell ref="J207:J208"/>
    <mergeCell ref="K207:K208"/>
    <mergeCell ref="L207:L208"/>
    <mergeCell ref="M207:M208"/>
    <mergeCell ref="M197:M198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M200"/>
    <mergeCell ref="L195:L196"/>
    <mergeCell ref="M195:M196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K193:K194"/>
    <mergeCell ref="L193:L194"/>
    <mergeCell ref="M193:M194"/>
    <mergeCell ref="E195:E196"/>
    <mergeCell ref="F195:F196"/>
    <mergeCell ref="G195:G196"/>
    <mergeCell ref="H195:H196"/>
    <mergeCell ref="I195:I196"/>
    <mergeCell ref="J195:J196"/>
    <mergeCell ref="K195:K196"/>
    <mergeCell ref="E193:E194"/>
    <mergeCell ref="F193:F194"/>
    <mergeCell ref="G193:G194"/>
    <mergeCell ref="H193:H194"/>
    <mergeCell ref="I193:I194"/>
    <mergeCell ref="J193:J194"/>
    <mergeCell ref="M189:M190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L187:L188"/>
    <mergeCell ref="M187:M188"/>
    <mergeCell ref="E189:E190"/>
    <mergeCell ref="F189:F190"/>
    <mergeCell ref="G189:G190"/>
    <mergeCell ref="H189:H190"/>
    <mergeCell ref="I189:I190"/>
    <mergeCell ref="J189:J190"/>
    <mergeCell ref="K189:K190"/>
    <mergeCell ref="L189:L190"/>
    <mergeCell ref="K185:K186"/>
    <mergeCell ref="L185:L186"/>
    <mergeCell ref="M185:M186"/>
    <mergeCell ref="E187:E188"/>
    <mergeCell ref="F187:F188"/>
    <mergeCell ref="G187:G188"/>
    <mergeCell ref="H187:H188"/>
    <mergeCell ref="I187:I188"/>
    <mergeCell ref="J187:J188"/>
    <mergeCell ref="K187:K188"/>
    <mergeCell ref="E185:E186"/>
    <mergeCell ref="F185:F186"/>
    <mergeCell ref="G185:G186"/>
    <mergeCell ref="H185:H186"/>
    <mergeCell ref="I185:I186"/>
    <mergeCell ref="J185:J186"/>
    <mergeCell ref="K175:K176"/>
    <mergeCell ref="L175:L176"/>
    <mergeCell ref="M175:M176"/>
    <mergeCell ref="A180:M180"/>
    <mergeCell ref="E183:I183"/>
    <mergeCell ref="J183:J184"/>
    <mergeCell ref="K183:K184"/>
    <mergeCell ref="L183:L184"/>
    <mergeCell ref="M183:M184"/>
    <mergeCell ref="E175:E176"/>
    <mergeCell ref="F175:F176"/>
    <mergeCell ref="G175:G176"/>
    <mergeCell ref="H175:H176"/>
    <mergeCell ref="I175:I176"/>
    <mergeCell ref="J175:J176"/>
    <mergeCell ref="K165:K166"/>
    <mergeCell ref="L165:L166"/>
    <mergeCell ref="M165:M166"/>
    <mergeCell ref="A170:M170"/>
    <mergeCell ref="E173:I173"/>
    <mergeCell ref="J173:J174"/>
    <mergeCell ref="K173:K174"/>
    <mergeCell ref="L173:L174"/>
    <mergeCell ref="M173:M174"/>
    <mergeCell ref="E165:E166"/>
    <mergeCell ref="F165:F166"/>
    <mergeCell ref="G165:G166"/>
    <mergeCell ref="H165:H166"/>
    <mergeCell ref="I165:I166"/>
    <mergeCell ref="J165:J166"/>
    <mergeCell ref="M161:M162"/>
    <mergeCell ref="E163:E164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L159:L160"/>
    <mergeCell ref="M159:M160"/>
    <mergeCell ref="E161:E162"/>
    <mergeCell ref="F161:F162"/>
    <mergeCell ref="G161:G162"/>
    <mergeCell ref="H161:H162"/>
    <mergeCell ref="I161:I162"/>
    <mergeCell ref="J161:J162"/>
    <mergeCell ref="K161:K162"/>
    <mergeCell ref="L161:L162"/>
    <mergeCell ref="K157:K158"/>
    <mergeCell ref="L157:L158"/>
    <mergeCell ref="M157:M158"/>
    <mergeCell ref="E159:E160"/>
    <mergeCell ref="F159:F160"/>
    <mergeCell ref="G159:G160"/>
    <mergeCell ref="H159:H160"/>
    <mergeCell ref="I159:I160"/>
    <mergeCell ref="J159:J160"/>
    <mergeCell ref="K159:K160"/>
    <mergeCell ref="E157:E158"/>
    <mergeCell ref="F157:F158"/>
    <mergeCell ref="G157:G158"/>
    <mergeCell ref="H157:H158"/>
    <mergeCell ref="I157:I158"/>
    <mergeCell ref="J157:J158"/>
    <mergeCell ref="L147:L148"/>
    <mergeCell ref="M147:M148"/>
    <mergeCell ref="A152:M152"/>
    <mergeCell ref="E155:I155"/>
    <mergeCell ref="J155:J156"/>
    <mergeCell ref="K155:K156"/>
    <mergeCell ref="L155:L156"/>
    <mergeCell ref="M155:M156"/>
    <mergeCell ref="K145:K146"/>
    <mergeCell ref="L145:L146"/>
    <mergeCell ref="M145:M146"/>
    <mergeCell ref="E147:E148"/>
    <mergeCell ref="F147:F148"/>
    <mergeCell ref="G147:G148"/>
    <mergeCell ref="H147:H148"/>
    <mergeCell ref="I147:I148"/>
    <mergeCell ref="J147:J148"/>
    <mergeCell ref="K147:K148"/>
    <mergeCell ref="E145:E146"/>
    <mergeCell ref="F145:F146"/>
    <mergeCell ref="G145:G146"/>
    <mergeCell ref="H145:H146"/>
    <mergeCell ref="I145:I146"/>
    <mergeCell ref="J145:J146"/>
    <mergeCell ref="M141:M142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L139:L140"/>
    <mergeCell ref="M139:M140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K137:K138"/>
    <mergeCell ref="L137:L138"/>
    <mergeCell ref="M137:M138"/>
    <mergeCell ref="E139:E140"/>
    <mergeCell ref="F139:F140"/>
    <mergeCell ref="G139:G140"/>
    <mergeCell ref="H139:H140"/>
    <mergeCell ref="I139:I140"/>
    <mergeCell ref="J139:J140"/>
    <mergeCell ref="K139:K140"/>
    <mergeCell ref="E137:E138"/>
    <mergeCell ref="F137:F138"/>
    <mergeCell ref="G137:G138"/>
    <mergeCell ref="H137:H138"/>
    <mergeCell ref="I137:I138"/>
    <mergeCell ref="J137:J138"/>
    <mergeCell ref="M128:M129"/>
    <mergeCell ref="A132:M132"/>
    <mergeCell ref="E135:I135"/>
    <mergeCell ref="J135:J136"/>
    <mergeCell ref="K135:K136"/>
    <mergeCell ref="L135:L136"/>
    <mergeCell ref="M135:M136"/>
    <mergeCell ref="L126:L127"/>
    <mergeCell ref="M126:M127"/>
    <mergeCell ref="E128:E129"/>
    <mergeCell ref="F128:F129"/>
    <mergeCell ref="G128:G129"/>
    <mergeCell ref="H128:H129"/>
    <mergeCell ref="I128:I129"/>
    <mergeCell ref="J128:J129"/>
    <mergeCell ref="K128:K129"/>
    <mergeCell ref="L128:L129"/>
    <mergeCell ref="K124:K125"/>
    <mergeCell ref="L124:L125"/>
    <mergeCell ref="M124:M125"/>
    <mergeCell ref="E126:E127"/>
    <mergeCell ref="F126:F127"/>
    <mergeCell ref="G126:G127"/>
    <mergeCell ref="H126:H127"/>
    <mergeCell ref="I126:I127"/>
    <mergeCell ref="J126:J127"/>
    <mergeCell ref="K126:K127"/>
    <mergeCell ref="E124:E125"/>
    <mergeCell ref="F124:F125"/>
    <mergeCell ref="G124:G125"/>
    <mergeCell ref="H124:H125"/>
    <mergeCell ref="I124:I125"/>
    <mergeCell ref="J124:J125"/>
    <mergeCell ref="M120:M121"/>
    <mergeCell ref="E122:E123"/>
    <mergeCell ref="F122:F123"/>
    <mergeCell ref="G122:G123"/>
    <mergeCell ref="H122:H123"/>
    <mergeCell ref="I122:I123"/>
    <mergeCell ref="J122:J123"/>
    <mergeCell ref="K122:K123"/>
    <mergeCell ref="L122:L123"/>
    <mergeCell ref="M122:M123"/>
    <mergeCell ref="L118:L119"/>
    <mergeCell ref="M118:M119"/>
    <mergeCell ref="E120:E121"/>
    <mergeCell ref="F120:F121"/>
    <mergeCell ref="G120:G121"/>
    <mergeCell ref="H120:H121"/>
    <mergeCell ref="I120:I121"/>
    <mergeCell ref="J120:J121"/>
    <mergeCell ref="K120:K121"/>
    <mergeCell ref="L120:L121"/>
    <mergeCell ref="K116:K117"/>
    <mergeCell ref="L116:L117"/>
    <mergeCell ref="M116:M117"/>
    <mergeCell ref="E118:E119"/>
    <mergeCell ref="F118:F119"/>
    <mergeCell ref="G118:G119"/>
    <mergeCell ref="H118:H119"/>
    <mergeCell ref="I118:I119"/>
    <mergeCell ref="J118:J119"/>
    <mergeCell ref="K118:K119"/>
    <mergeCell ref="E116:E117"/>
    <mergeCell ref="F116:F117"/>
    <mergeCell ref="G116:G117"/>
    <mergeCell ref="H116:H117"/>
    <mergeCell ref="I116:I117"/>
    <mergeCell ref="J116:J117"/>
    <mergeCell ref="M112:M113"/>
    <mergeCell ref="E114:E115"/>
    <mergeCell ref="F114:F115"/>
    <mergeCell ref="G114:G115"/>
    <mergeCell ref="H114:H115"/>
    <mergeCell ref="I114:I115"/>
    <mergeCell ref="J114:J115"/>
    <mergeCell ref="K114:K115"/>
    <mergeCell ref="L114:L115"/>
    <mergeCell ref="M114:M115"/>
    <mergeCell ref="L110:L111"/>
    <mergeCell ref="M110:M111"/>
    <mergeCell ref="E112:E113"/>
    <mergeCell ref="F112:F113"/>
    <mergeCell ref="G112:G113"/>
    <mergeCell ref="H112:H113"/>
    <mergeCell ref="I112:I113"/>
    <mergeCell ref="J112:J113"/>
    <mergeCell ref="K112:K113"/>
    <mergeCell ref="L112:L113"/>
    <mergeCell ref="K108:K109"/>
    <mergeCell ref="L108:L109"/>
    <mergeCell ref="M108:M109"/>
    <mergeCell ref="E110:E111"/>
    <mergeCell ref="F110:F111"/>
    <mergeCell ref="G110:G111"/>
    <mergeCell ref="H110:H111"/>
    <mergeCell ref="I110:I111"/>
    <mergeCell ref="J110:J111"/>
    <mergeCell ref="K110:K111"/>
    <mergeCell ref="E108:E109"/>
    <mergeCell ref="F108:F109"/>
    <mergeCell ref="G108:G109"/>
    <mergeCell ref="H108:H109"/>
    <mergeCell ref="I108:I109"/>
    <mergeCell ref="J108:J109"/>
    <mergeCell ref="M98:M99"/>
    <mergeCell ref="A103:M103"/>
    <mergeCell ref="E106:I106"/>
    <mergeCell ref="J106:J107"/>
    <mergeCell ref="K106:K107"/>
    <mergeCell ref="L106:L107"/>
    <mergeCell ref="M106:M107"/>
    <mergeCell ref="L96:L97"/>
    <mergeCell ref="M96:M97"/>
    <mergeCell ref="E98:E99"/>
    <mergeCell ref="F98:F99"/>
    <mergeCell ref="G98:G99"/>
    <mergeCell ref="H98:H99"/>
    <mergeCell ref="I98:I99"/>
    <mergeCell ref="J98:J99"/>
    <mergeCell ref="K98:K99"/>
    <mergeCell ref="L98:L99"/>
    <mergeCell ref="K94:K95"/>
    <mergeCell ref="L94:L95"/>
    <mergeCell ref="M94:M95"/>
    <mergeCell ref="E96:E97"/>
    <mergeCell ref="F96:F97"/>
    <mergeCell ref="G96:G97"/>
    <mergeCell ref="H96:H97"/>
    <mergeCell ref="I96:I97"/>
    <mergeCell ref="J96:J97"/>
    <mergeCell ref="K96:K97"/>
    <mergeCell ref="E94:E95"/>
    <mergeCell ref="F94:F95"/>
    <mergeCell ref="G94:G95"/>
    <mergeCell ref="H94:H95"/>
    <mergeCell ref="I94:I95"/>
    <mergeCell ref="J94:J95"/>
    <mergeCell ref="M90:M91"/>
    <mergeCell ref="E92:E93"/>
    <mergeCell ref="F92:F93"/>
    <mergeCell ref="G92:G93"/>
    <mergeCell ref="H92:H93"/>
    <mergeCell ref="I92:I93"/>
    <mergeCell ref="J92:J93"/>
    <mergeCell ref="K92:K93"/>
    <mergeCell ref="L92:L93"/>
    <mergeCell ref="M92:M93"/>
    <mergeCell ref="L88:L89"/>
    <mergeCell ref="M88:M89"/>
    <mergeCell ref="E90:E91"/>
    <mergeCell ref="F90:F91"/>
    <mergeCell ref="G90:G91"/>
    <mergeCell ref="H90:H91"/>
    <mergeCell ref="I90:I91"/>
    <mergeCell ref="J90:J91"/>
    <mergeCell ref="K90:K91"/>
    <mergeCell ref="L90:L91"/>
    <mergeCell ref="K86:K87"/>
    <mergeCell ref="L86:L87"/>
    <mergeCell ref="M86:M87"/>
    <mergeCell ref="E88:E89"/>
    <mergeCell ref="F88:F89"/>
    <mergeCell ref="G88:G89"/>
    <mergeCell ref="H88:H89"/>
    <mergeCell ref="I88:I89"/>
    <mergeCell ref="J88:J89"/>
    <mergeCell ref="K88:K89"/>
    <mergeCell ref="E86:E87"/>
    <mergeCell ref="F86:F87"/>
    <mergeCell ref="G86:G87"/>
    <mergeCell ref="H86:H87"/>
    <mergeCell ref="I86:I87"/>
    <mergeCell ref="J86:J87"/>
    <mergeCell ref="M77:M78"/>
    <mergeCell ref="A81:M81"/>
    <mergeCell ref="E84:I84"/>
    <mergeCell ref="J84:J85"/>
    <mergeCell ref="K84:K85"/>
    <mergeCell ref="L84:L85"/>
    <mergeCell ref="M84:M85"/>
    <mergeCell ref="L75:L76"/>
    <mergeCell ref="M75:M76"/>
    <mergeCell ref="E77:E78"/>
    <mergeCell ref="F77:F78"/>
    <mergeCell ref="G77:G78"/>
    <mergeCell ref="H77:H78"/>
    <mergeCell ref="I77:I78"/>
    <mergeCell ref="J77:J78"/>
    <mergeCell ref="K77:K78"/>
    <mergeCell ref="L77:L78"/>
    <mergeCell ref="K73:K74"/>
    <mergeCell ref="L73:L74"/>
    <mergeCell ref="M73:M74"/>
    <mergeCell ref="E75:E76"/>
    <mergeCell ref="F75:F76"/>
    <mergeCell ref="G75:G76"/>
    <mergeCell ref="H75:H76"/>
    <mergeCell ref="I75:I76"/>
    <mergeCell ref="J75:J76"/>
    <mergeCell ref="K75:K76"/>
    <mergeCell ref="E73:E74"/>
    <mergeCell ref="F73:F74"/>
    <mergeCell ref="G73:G74"/>
    <mergeCell ref="H73:H74"/>
    <mergeCell ref="I73:I74"/>
    <mergeCell ref="J73:J74"/>
    <mergeCell ref="M69:M70"/>
    <mergeCell ref="E71:E72"/>
    <mergeCell ref="F71:F72"/>
    <mergeCell ref="G71:G72"/>
    <mergeCell ref="H71:H72"/>
    <mergeCell ref="I71:I72"/>
    <mergeCell ref="J71:J72"/>
    <mergeCell ref="K71:K72"/>
    <mergeCell ref="L71:L72"/>
    <mergeCell ref="M71:M72"/>
    <mergeCell ref="L67:L68"/>
    <mergeCell ref="M67:M68"/>
    <mergeCell ref="E69:E70"/>
    <mergeCell ref="F69:F70"/>
    <mergeCell ref="G69:G70"/>
    <mergeCell ref="H69:H70"/>
    <mergeCell ref="I69:I70"/>
    <mergeCell ref="J69:J70"/>
    <mergeCell ref="K69:K70"/>
    <mergeCell ref="L69:L70"/>
    <mergeCell ref="K65:K66"/>
    <mergeCell ref="L65:L66"/>
    <mergeCell ref="M65:M66"/>
    <mergeCell ref="E67:E68"/>
    <mergeCell ref="F67:F68"/>
    <mergeCell ref="G67:G68"/>
    <mergeCell ref="H67:H68"/>
    <mergeCell ref="I67:I68"/>
    <mergeCell ref="J67:J68"/>
    <mergeCell ref="K67:K68"/>
    <mergeCell ref="E65:E66"/>
    <mergeCell ref="F65:F66"/>
    <mergeCell ref="G65:G66"/>
    <mergeCell ref="H65:H66"/>
    <mergeCell ref="I65:I66"/>
    <mergeCell ref="J65:J66"/>
    <mergeCell ref="M61:M62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L59:L60"/>
    <mergeCell ref="M59:M60"/>
    <mergeCell ref="E61:E62"/>
    <mergeCell ref="F61:F62"/>
    <mergeCell ref="G61:G62"/>
    <mergeCell ref="H61:H62"/>
    <mergeCell ref="I61:I62"/>
    <mergeCell ref="J61:J62"/>
    <mergeCell ref="K61:K62"/>
    <mergeCell ref="L61:L62"/>
    <mergeCell ref="K57:K58"/>
    <mergeCell ref="L57:L58"/>
    <mergeCell ref="M57:M58"/>
    <mergeCell ref="E59:E60"/>
    <mergeCell ref="F59:F60"/>
    <mergeCell ref="G59:G60"/>
    <mergeCell ref="H59:H60"/>
    <mergeCell ref="I59:I60"/>
    <mergeCell ref="J59:J60"/>
    <mergeCell ref="K59:K60"/>
    <mergeCell ref="E57:E58"/>
    <mergeCell ref="F57:F58"/>
    <mergeCell ref="G57:G58"/>
    <mergeCell ref="H57:H58"/>
    <mergeCell ref="I57:I58"/>
    <mergeCell ref="J57:J58"/>
    <mergeCell ref="L47:L48"/>
    <mergeCell ref="M47:M48"/>
    <mergeCell ref="A52:M52"/>
    <mergeCell ref="E55:I55"/>
    <mergeCell ref="J55:J56"/>
    <mergeCell ref="K55:K56"/>
    <mergeCell ref="L55:L56"/>
    <mergeCell ref="M55:M56"/>
    <mergeCell ref="K45:K46"/>
    <mergeCell ref="L45:L46"/>
    <mergeCell ref="M45:M46"/>
    <mergeCell ref="E47:E48"/>
    <mergeCell ref="F47:F48"/>
    <mergeCell ref="G47:G48"/>
    <mergeCell ref="H47:H48"/>
    <mergeCell ref="I47:I48"/>
    <mergeCell ref="J47:J48"/>
    <mergeCell ref="K47:K48"/>
    <mergeCell ref="E45:E46"/>
    <mergeCell ref="F45:F46"/>
    <mergeCell ref="G45:G46"/>
    <mergeCell ref="H45:H46"/>
    <mergeCell ref="I45:I46"/>
    <mergeCell ref="J45:J46"/>
    <mergeCell ref="A40:M40"/>
    <mergeCell ref="E43:I43"/>
    <mergeCell ref="J43:J44"/>
    <mergeCell ref="K43:K44"/>
    <mergeCell ref="L43:L44"/>
    <mergeCell ref="M43:M44"/>
    <mergeCell ref="M28:M29"/>
    <mergeCell ref="A32:M32"/>
    <mergeCell ref="E35:I35"/>
    <mergeCell ref="J35:J36"/>
    <mergeCell ref="K35:K36"/>
    <mergeCell ref="L35:L36"/>
    <mergeCell ref="M35:M36"/>
    <mergeCell ref="L26:L27"/>
    <mergeCell ref="M26:M27"/>
    <mergeCell ref="E28:E29"/>
    <mergeCell ref="F28:F29"/>
    <mergeCell ref="G28:G29"/>
    <mergeCell ref="H28:H29"/>
    <mergeCell ref="I28:I29"/>
    <mergeCell ref="J28:J29"/>
    <mergeCell ref="K28:K29"/>
    <mergeCell ref="L28:L29"/>
    <mergeCell ref="K24:K25"/>
    <mergeCell ref="L24:L25"/>
    <mergeCell ref="M24:M25"/>
    <mergeCell ref="E26:E27"/>
    <mergeCell ref="F26:F27"/>
    <mergeCell ref="G26:G27"/>
    <mergeCell ref="H26:H27"/>
    <mergeCell ref="I26:I27"/>
    <mergeCell ref="J26:J27"/>
    <mergeCell ref="K26:K27"/>
    <mergeCell ref="E24:E25"/>
    <mergeCell ref="F24:F25"/>
    <mergeCell ref="G24:G25"/>
    <mergeCell ref="H24:H25"/>
    <mergeCell ref="I24:I25"/>
    <mergeCell ref="J24:J25"/>
    <mergeCell ref="M20:M21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L18:L19"/>
    <mergeCell ref="M18:M19"/>
    <mergeCell ref="E20:E21"/>
    <mergeCell ref="F20:F21"/>
    <mergeCell ref="G20:G21"/>
    <mergeCell ref="H20:H21"/>
    <mergeCell ref="I20:I21"/>
    <mergeCell ref="J20:J21"/>
    <mergeCell ref="K20:K21"/>
    <mergeCell ref="L20:L21"/>
    <mergeCell ref="K16:K17"/>
    <mergeCell ref="L16:L17"/>
    <mergeCell ref="M16:M17"/>
    <mergeCell ref="E18:E19"/>
    <mergeCell ref="F18:F19"/>
    <mergeCell ref="G18:G19"/>
    <mergeCell ref="H18:H19"/>
    <mergeCell ref="I18:I19"/>
    <mergeCell ref="J18:J19"/>
    <mergeCell ref="K18:K19"/>
    <mergeCell ref="E16:E17"/>
    <mergeCell ref="F16:F17"/>
    <mergeCell ref="G16:G17"/>
    <mergeCell ref="H16:H17"/>
    <mergeCell ref="I16:I17"/>
    <mergeCell ref="J16:J17"/>
    <mergeCell ref="M12:M13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L10:L11"/>
    <mergeCell ref="M10:M11"/>
    <mergeCell ref="E12:E13"/>
    <mergeCell ref="F12:F13"/>
    <mergeCell ref="G12:G13"/>
    <mergeCell ref="H12:H13"/>
    <mergeCell ref="I12:I13"/>
    <mergeCell ref="J12:J13"/>
    <mergeCell ref="K12:K13"/>
    <mergeCell ref="L12:L13"/>
    <mergeCell ref="K8:K9"/>
    <mergeCell ref="L8:L9"/>
    <mergeCell ref="M8:M9"/>
    <mergeCell ref="E10:E11"/>
    <mergeCell ref="F10:F11"/>
    <mergeCell ref="G10:G11"/>
    <mergeCell ref="H10:H11"/>
    <mergeCell ref="I10:I11"/>
    <mergeCell ref="J10:J11"/>
    <mergeCell ref="K10:K11"/>
    <mergeCell ref="E8:E9"/>
    <mergeCell ref="F8:F9"/>
    <mergeCell ref="G8:G9"/>
    <mergeCell ref="H8:H9"/>
    <mergeCell ref="I8:I9"/>
    <mergeCell ref="J8:J9"/>
    <mergeCell ref="A3:M3"/>
    <mergeCell ref="E6:I6"/>
    <mergeCell ref="J6:J7"/>
    <mergeCell ref="K6:K7"/>
    <mergeCell ref="L6:L7"/>
    <mergeCell ref="M6:M7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27"/>
  <sheetViews>
    <sheetView workbookViewId="0">
      <selection activeCell="A12" sqref="A12:C13"/>
    </sheetView>
  </sheetViews>
  <sheetFormatPr defaultRowHeight="16.5"/>
  <cols>
    <col min="1" max="1" width="17.5546875" style="945" customWidth="1"/>
    <col min="2" max="3" width="8.88671875" style="945"/>
    <col min="4" max="4" width="14.21875" style="945" customWidth="1"/>
    <col min="5" max="5" width="13.33203125" style="945" customWidth="1"/>
    <col min="6" max="6" width="9.88671875" style="945" customWidth="1"/>
    <col min="7" max="7" width="6.21875" style="945" customWidth="1"/>
    <col min="8" max="16384" width="8.88671875" style="945"/>
  </cols>
  <sheetData>
    <row r="1" spans="1:7" ht="44.25" customHeight="1" thickBot="1">
      <c r="B1" s="954" t="s">
        <v>2145</v>
      </c>
      <c r="C1" s="954"/>
      <c r="D1" s="954"/>
      <c r="E1" s="954"/>
      <c r="F1" s="954"/>
      <c r="G1" s="954"/>
    </row>
    <row r="2" spans="1:7" ht="17.25" thickTop="1">
      <c r="A2" s="1493" t="s">
        <v>2146</v>
      </c>
      <c r="B2" s="1495" t="s">
        <v>42</v>
      </c>
      <c r="C2" s="1495" t="s">
        <v>201</v>
      </c>
      <c r="D2" s="1495" t="s">
        <v>2147</v>
      </c>
      <c r="E2" s="955" t="s">
        <v>2148</v>
      </c>
      <c r="F2" s="1495" t="s">
        <v>2149</v>
      </c>
      <c r="G2" s="1497" t="s">
        <v>2150</v>
      </c>
    </row>
    <row r="3" spans="1:7">
      <c r="A3" s="1494"/>
      <c r="B3" s="1496"/>
      <c r="C3" s="1496"/>
      <c r="D3" s="1496"/>
      <c r="E3" s="956" t="s">
        <v>2151</v>
      </c>
      <c r="F3" s="1496"/>
      <c r="G3" s="1498"/>
    </row>
    <row r="4" spans="1:7">
      <c r="A4" s="957" t="s">
        <v>2152</v>
      </c>
      <c r="B4" s="958" t="s">
        <v>2153</v>
      </c>
      <c r="C4" s="958">
        <v>1</v>
      </c>
      <c r="D4" s="958" t="s">
        <v>2154</v>
      </c>
      <c r="E4" s="959">
        <v>1267000</v>
      </c>
      <c r="F4" s="1485" t="s">
        <v>2155</v>
      </c>
      <c r="G4" s="1488" t="s">
        <v>1134</v>
      </c>
    </row>
    <row r="5" spans="1:7">
      <c r="A5" s="957" t="s">
        <v>2156</v>
      </c>
      <c r="B5" s="958" t="s">
        <v>2157</v>
      </c>
      <c r="C5" s="958">
        <v>1</v>
      </c>
      <c r="D5" s="958" t="s">
        <v>2158</v>
      </c>
      <c r="E5" s="959">
        <v>105300</v>
      </c>
      <c r="F5" s="1486"/>
      <c r="G5" s="1489"/>
    </row>
    <row r="6" spans="1:7">
      <c r="A6" s="957" t="s">
        <v>2159</v>
      </c>
      <c r="B6" s="960" t="s">
        <v>2160</v>
      </c>
      <c r="C6" s="958">
        <v>1</v>
      </c>
      <c r="D6" s="958" t="s">
        <v>2161</v>
      </c>
      <c r="E6" s="959">
        <v>97000</v>
      </c>
      <c r="F6" s="1486"/>
      <c r="G6" s="1489"/>
    </row>
    <row r="7" spans="1:7">
      <c r="A7" s="957" t="s">
        <v>2162</v>
      </c>
      <c r="B7" s="960" t="s">
        <v>2160</v>
      </c>
      <c r="C7" s="958">
        <v>3</v>
      </c>
      <c r="D7" s="958" t="s">
        <v>2163</v>
      </c>
      <c r="E7" s="959">
        <v>80000</v>
      </c>
      <c r="F7" s="1486"/>
      <c r="G7" s="1489"/>
    </row>
    <row r="8" spans="1:7">
      <c r="A8" s="957" t="s">
        <v>2164</v>
      </c>
      <c r="B8" s="960" t="s">
        <v>2160</v>
      </c>
      <c r="C8" s="958">
        <v>1</v>
      </c>
      <c r="D8" s="958" t="s">
        <v>1143</v>
      </c>
      <c r="E8" s="959">
        <v>120000</v>
      </c>
      <c r="F8" s="1486"/>
      <c r="G8" s="1489"/>
    </row>
    <row r="9" spans="1:7">
      <c r="A9" s="957" t="s">
        <v>2165</v>
      </c>
      <c r="B9" s="960" t="s">
        <v>2166</v>
      </c>
      <c r="C9" s="958">
        <v>1</v>
      </c>
      <c r="D9" s="958" t="s">
        <v>1144</v>
      </c>
      <c r="E9" s="959">
        <v>1100000</v>
      </c>
      <c r="F9" s="1486"/>
      <c r="G9" s="1489"/>
    </row>
    <row r="10" spans="1:7">
      <c r="A10" s="957" t="s">
        <v>2167</v>
      </c>
      <c r="B10" s="960" t="s">
        <v>2166</v>
      </c>
      <c r="C10" s="958">
        <v>1</v>
      </c>
      <c r="D10" s="958" t="s">
        <v>2168</v>
      </c>
      <c r="E10" s="959">
        <v>203500</v>
      </c>
      <c r="F10" s="1486"/>
      <c r="G10" s="1489"/>
    </row>
    <row r="11" spans="1:7">
      <c r="A11" s="957" t="s">
        <v>2169</v>
      </c>
      <c r="B11" s="960" t="s">
        <v>2170</v>
      </c>
      <c r="C11" s="958">
        <v>1</v>
      </c>
      <c r="D11" s="958" t="s">
        <v>2171</v>
      </c>
      <c r="E11" s="960" t="s">
        <v>393</v>
      </c>
      <c r="F11" s="1486"/>
      <c r="G11" s="1489"/>
    </row>
    <row r="12" spans="1:7">
      <c r="A12" s="957" t="s">
        <v>2172</v>
      </c>
      <c r="B12" s="960" t="s">
        <v>2173</v>
      </c>
      <c r="C12" s="958">
        <v>3</v>
      </c>
      <c r="D12" s="958" t="s">
        <v>1142</v>
      </c>
      <c r="E12" s="959">
        <v>181100</v>
      </c>
      <c r="F12" s="1486"/>
      <c r="G12" s="1489"/>
    </row>
    <row r="13" spans="1:7">
      <c r="A13" s="957" t="s">
        <v>2174</v>
      </c>
      <c r="B13" s="960" t="s">
        <v>2175</v>
      </c>
      <c r="C13" s="958">
        <v>1</v>
      </c>
      <c r="D13" s="958" t="s">
        <v>2176</v>
      </c>
      <c r="E13" s="959">
        <v>280000</v>
      </c>
      <c r="F13" s="1486"/>
      <c r="G13" s="1489"/>
    </row>
    <row r="14" spans="1:7">
      <c r="A14" s="957" t="s">
        <v>2177</v>
      </c>
      <c r="B14" s="960" t="s">
        <v>2178</v>
      </c>
      <c r="C14" s="958">
        <v>1</v>
      </c>
      <c r="D14" s="958" t="s">
        <v>2179</v>
      </c>
      <c r="E14" s="959">
        <v>12100000</v>
      </c>
      <c r="F14" s="1486"/>
      <c r="G14" s="1489"/>
    </row>
    <row r="15" spans="1:7">
      <c r="A15" s="957" t="s">
        <v>2180</v>
      </c>
      <c r="B15" s="960" t="s">
        <v>2181</v>
      </c>
      <c r="C15" s="958">
        <v>1</v>
      </c>
      <c r="D15" s="958" t="s">
        <v>2182</v>
      </c>
      <c r="E15" s="960" t="s">
        <v>2183</v>
      </c>
      <c r="F15" s="1486"/>
      <c r="G15" s="1489"/>
    </row>
    <row r="16" spans="1:7">
      <c r="A16" s="957" t="s">
        <v>2184</v>
      </c>
      <c r="B16" s="960" t="s">
        <v>2185</v>
      </c>
      <c r="C16" s="958">
        <v>1</v>
      </c>
      <c r="D16" s="958" t="s">
        <v>2158</v>
      </c>
      <c r="E16" s="960" t="s">
        <v>393</v>
      </c>
      <c r="F16" s="1486"/>
      <c r="G16" s="1489"/>
    </row>
    <row r="17" spans="1:7">
      <c r="A17" s="957" t="s">
        <v>2186</v>
      </c>
      <c r="B17" s="960" t="s">
        <v>2187</v>
      </c>
      <c r="C17" s="958">
        <v>1</v>
      </c>
      <c r="D17" s="958" t="s">
        <v>2188</v>
      </c>
      <c r="E17" s="959">
        <v>330000</v>
      </c>
      <c r="F17" s="1486"/>
      <c r="G17" s="1489"/>
    </row>
    <row r="18" spans="1:7">
      <c r="A18" s="957" t="s">
        <v>2189</v>
      </c>
      <c r="B18" s="960" t="s">
        <v>1607</v>
      </c>
      <c r="C18" s="958">
        <v>1</v>
      </c>
      <c r="D18" s="958" t="s">
        <v>2190</v>
      </c>
      <c r="E18" s="959">
        <v>13000000</v>
      </c>
      <c r="F18" s="1486"/>
      <c r="G18" s="1489"/>
    </row>
    <row r="19" spans="1:7">
      <c r="A19" s="957" t="s">
        <v>2191</v>
      </c>
      <c r="B19" s="960" t="s">
        <v>2192</v>
      </c>
      <c r="C19" s="958">
        <v>1</v>
      </c>
      <c r="D19" s="958" t="s">
        <v>2193</v>
      </c>
      <c r="E19" s="959">
        <v>4000000</v>
      </c>
      <c r="F19" s="1486"/>
      <c r="G19" s="1489"/>
    </row>
    <row r="20" spans="1:7">
      <c r="A20" s="957" t="s">
        <v>2194</v>
      </c>
      <c r="B20" s="960" t="s">
        <v>2195</v>
      </c>
      <c r="C20" s="958">
        <v>1</v>
      </c>
      <c r="D20" s="958" t="s">
        <v>2158</v>
      </c>
      <c r="E20" s="959">
        <v>158000</v>
      </c>
      <c r="F20" s="1486"/>
      <c r="G20" s="1489"/>
    </row>
    <row r="21" spans="1:7" ht="27">
      <c r="A21" s="957" t="s">
        <v>2196</v>
      </c>
      <c r="B21" s="960" t="s">
        <v>2197</v>
      </c>
      <c r="C21" s="958">
        <v>2</v>
      </c>
      <c r="D21" s="958" t="s">
        <v>2158</v>
      </c>
      <c r="E21" s="959">
        <v>772400</v>
      </c>
      <c r="F21" s="1486"/>
      <c r="G21" s="1489"/>
    </row>
    <row r="22" spans="1:7">
      <c r="A22" s="957" t="s">
        <v>2198</v>
      </c>
      <c r="B22" s="960" t="s">
        <v>1138</v>
      </c>
      <c r="C22" s="958">
        <v>1</v>
      </c>
      <c r="D22" s="958" t="s">
        <v>2199</v>
      </c>
      <c r="E22" s="960" t="s">
        <v>206</v>
      </c>
      <c r="F22" s="1486"/>
      <c r="G22" s="1489"/>
    </row>
    <row r="23" spans="1:7">
      <c r="A23" s="957" t="s">
        <v>2200</v>
      </c>
      <c r="B23" s="958" t="s">
        <v>2201</v>
      </c>
      <c r="C23" s="958">
        <v>1</v>
      </c>
      <c r="D23" s="958" t="s">
        <v>2202</v>
      </c>
      <c r="E23" s="959">
        <v>250000</v>
      </c>
      <c r="F23" s="1487"/>
      <c r="G23" s="1490"/>
    </row>
    <row r="24" spans="1:7">
      <c r="A24" s="957" t="s">
        <v>2203</v>
      </c>
      <c r="B24" s="960" t="s">
        <v>2204</v>
      </c>
      <c r="C24" s="958">
        <v>1</v>
      </c>
      <c r="D24" s="958" t="s">
        <v>2205</v>
      </c>
      <c r="E24" s="959">
        <v>52066364</v>
      </c>
      <c r="F24" s="1485" t="s">
        <v>2206</v>
      </c>
      <c r="G24" s="1488" t="s">
        <v>2207</v>
      </c>
    </row>
    <row r="25" spans="1:7">
      <c r="A25" s="957" t="s">
        <v>2208</v>
      </c>
      <c r="B25" s="960" t="s">
        <v>2209</v>
      </c>
      <c r="C25" s="958">
        <v>1</v>
      </c>
      <c r="D25" s="958" t="s">
        <v>2210</v>
      </c>
      <c r="E25" s="959">
        <v>440000</v>
      </c>
      <c r="F25" s="1486"/>
      <c r="G25" s="1489"/>
    </row>
    <row r="26" spans="1:7" ht="17.25" thickBot="1">
      <c r="A26" s="961" t="s">
        <v>2211</v>
      </c>
      <c r="B26" s="962" t="s">
        <v>2212</v>
      </c>
      <c r="C26" s="963">
        <v>1</v>
      </c>
      <c r="D26" s="963" t="s">
        <v>2213</v>
      </c>
      <c r="E26" s="964">
        <v>250000</v>
      </c>
      <c r="F26" s="1491"/>
      <c r="G26" s="1492"/>
    </row>
    <row r="27" spans="1:7" ht="17.25" thickTop="1"/>
  </sheetData>
  <mergeCells count="10">
    <mergeCell ref="F4:F23"/>
    <mergeCell ref="G4:G23"/>
    <mergeCell ref="F24:F26"/>
    <mergeCell ref="G24:G26"/>
    <mergeCell ref="A2:A3"/>
    <mergeCell ref="B2:B3"/>
    <mergeCell ref="C2:C3"/>
    <mergeCell ref="D2:D3"/>
    <mergeCell ref="F2:F3"/>
    <mergeCell ref="G2:G3"/>
  </mergeCells>
  <phoneticPr fontId="15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J31"/>
  <sheetViews>
    <sheetView zoomScaleNormal="100" workbookViewId="0">
      <selection activeCell="A12" sqref="A12:C13"/>
    </sheetView>
  </sheetViews>
  <sheetFormatPr defaultColWidth="8.88671875" defaultRowHeight="13.5"/>
  <cols>
    <col min="1" max="1" width="7.33203125" style="25" customWidth="1"/>
    <col min="2" max="2" width="15.33203125" style="25" customWidth="1"/>
    <col min="3" max="3" width="8.6640625" style="25" customWidth="1"/>
    <col min="4" max="4" width="14.33203125" style="25" customWidth="1"/>
    <col min="5" max="5" width="8.77734375" style="25" customWidth="1"/>
    <col min="6" max="6" width="7.5546875" style="25" customWidth="1"/>
    <col min="7" max="7" width="11.21875" style="25" customWidth="1"/>
    <col min="8" max="8" width="18.5546875" style="25" customWidth="1"/>
    <col min="9" max="9" width="8.21875" style="25" customWidth="1"/>
    <col min="10" max="10" width="5.77734375" style="25" customWidth="1"/>
    <col min="11" max="16384" width="8.88671875" style="25"/>
  </cols>
  <sheetData>
    <row r="1" spans="1:10">
      <c r="A1" s="1499" t="s">
        <v>605</v>
      </c>
      <c r="B1" s="1499"/>
      <c r="C1" s="1499"/>
      <c r="D1" s="1499"/>
      <c r="E1" s="1499"/>
    </row>
    <row r="2" spans="1:10" ht="38.25" customHeight="1">
      <c r="A2" s="1392" t="s">
        <v>606</v>
      </c>
      <c r="B2" s="1392"/>
      <c r="C2" s="1392"/>
      <c r="D2" s="1392"/>
      <c r="E2" s="1392"/>
      <c r="F2" s="1392"/>
      <c r="G2" s="1392"/>
      <c r="H2" s="1392"/>
      <c r="I2" s="1392"/>
      <c r="J2" s="1392"/>
    </row>
    <row r="3" spans="1:10" ht="14.25" thickBot="1">
      <c r="A3" s="25" t="s">
        <v>607</v>
      </c>
    </row>
    <row r="4" spans="1:10" ht="15" customHeight="1">
      <c r="A4" s="1500" t="s">
        <v>608</v>
      </c>
      <c r="B4" s="1502" t="s">
        <v>609</v>
      </c>
      <c r="C4" s="1502" t="s">
        <v>610</v>
      </c>
      <c r="D4" s="1502" t="s">
        <v>611</v>
      </c>
      <c r="E4" s="1502" t="s">
        <v>612</v>
      </c>
      <c r="F4" s="1502" t="s">
        <v>895</v>
      </c>
      <c r="G4" s="1504" t="s">
        <v>613</v>
      </c>
      <c r="H4" s="1504" t="s">
        <v>1145</v>
      </c>
      <c r="I4" s="1502" t="s">
        <v>615</v>
      </c>
      <c r="J4" s="1505" t="s">
        <v>110</v>
      </c>
    </row>
    <row r="5" spans="1:10" ht="15" customHeight="1" thickBot="1">
      <c r="A5" s="1501"/>
      <c r="B5" s="1503"/>
      <c r="C5" s="1503"/>
      <c r="D5" s="1503"/>
      <c r="E5" s="1503"/>
      <c r="F5" s="1503"/>
      <c r="G5" s="1503"/>
      <c r="H5" s="1503"/>
      <c r="I5" s="1503"/>
      <c r="J5" s="1506"/>
    </row>
    <row r="6" spans="1:10" ht="15" customHeight="1">
      <c r="A6" s="6">
        <v>1</v>
      </c>
      <c r="B6" s="21" t="s">
        <v>1146</v>
      </c>
      <c r="C6" s="21" t="s">
        <v>898</v>
      </c>
      <c r="D6" s="103" t="s">
        <v>616</v>
      </c>
      <c r="E6" s="104">
        <v>1253.23</v>
      </c>
      <c r="F6" s="21"/>
      <c r="G6" s="21" t="s">
        <v>899</v>
      </c>
      <c r="H6" s="21" t="s">
        <v>617</v>
      </c>
      <c r="I6" s="105" t="s">
        <v>900</v>
      </c>
      <c r="J6" s="26"/>
    </row>
    <row r="7" spans="1:10" ht="15" customHeight="1" thickBot="1">
      <c r="A7" s="27"/>
      <c r="B7" s="28"/>
      <c r="C7" s="28"/>
      <c r="D7" s="28"/>
      <c r="E7" s="28"/>
      <c r="F7" s="28"/>
      <c r="G7" s="28" t="s">
        <v>618</v>
      </c>
      <c r="H7" s="106" t="s">
        <v>901</v>
      </c>
      <c r="I7" s="107" t="s">
        <v>902</v>
      </c>
      <c r="J7" s="29"/>
    </row>
    <row r="8" spans="1:10" ht="15" customHeight="1" thickBot="1">
      <c r="A8" s="25" t="s">
        <v>1147</v>
      </c>
    </row>
    <row r="9" spans="1:10" ht="15" customHeight="1">
      <c r="A9" s="1500" t="s">
        <v>608</v>
      </c>
      <c r="B9" s="1502" t="s">
        <v>609</v>
      </c>
      <c r="C9" s="1502" t="s">
        <v>610</v>
      </c>
      <c r="D9" s="1502" t="s">
        <v>619</v>
      </c>
      <c r="E9" s="1502" t="s">
        <v>1148</v>
      </c>
      <c r="F9" s="1502" t="s">
        <v>895</v>
      </c>
      <c r="G9" s="1504" t="s">
        <v>903</v>
      </c>
      <c r="H9" s="1504" t="s">
        <v>614</v>
      </c>
      <c r="I9" s="1502" t="s">
        <v>615</v>
      </c>
      <c r="J9" s="1505" t="s">
        <v>110</v>
      </c>
    </row>
    <row r="10" spans="1:10" ht="15" customHeight="1" thickBot="1">
      <c r="A10" s="1501"/>
      <c r="B10" s="1503"/>
      <c r="C10" s="1503"/>
      <c r="D10" s="1503"/>
      <c r="E10" s="1503"/>
      <c r="F10" s="1503"/>
      <c r="G10" s="1503"/>
      <c r="H10" s="1503"/>
      <c r="I10" s="1503"/>
      <c r="J10" s="1506"/>
    </row>
    <row r="11" spans="1:10" ht="15" customHeight="1">
      <c r="A11" s="6">
        <v>1</v>
      </c>
      <c r="B11" s="21" t="s">
        <v>897</v>
      </c>
      <c r="C11" s="21" t="s">
        <v>898</v>
      </c>
      <c r="D11" s="7" t="s">
        <v>904</v>
      </c>
      <c r="E11" s="21">
        <v>409.6</v>
      </c>
      <c r="F11" s="21"/>
      <c r="G11" s="21" t="s">
        <v>620</v>
      </c>
      <c r="H11" s="21" t="s">
        <v>905</v>
      </c>
      <c r="I11" s="21"/>
      <c r="J11" s="26"/>
    </row>
    <row r="12" spans="1:10" ht="15" customHeight="1">
      <c r="A12" s="110"/>
      <c r="B12" s="21"/>
      <c r="C12" s="21"/>
      <c r="D12" s="21"/>
      <c r="E12" s="21"/>
      <c r="F12" s="21"/>
      <c r="G12" s="21" t="s">
        <v>621</v>
      </c>
      <c r="H12" s="111" t="s">
        <v>901</v>
      </c>
      <c r="I12" s="21"/>
      <c r="J12" s="26"/>
    </row>
    <row r="13" spans="1:10" ht="18.75" customHeight="1">
      <c r="A13" s="14">
        <v>2</v>
      </c>
      <c r="B13" s="113"/>
      <c r="C13" s="113" t="s">
        <v>1149</v>
      </c>
      <c r="D13" s="15" t="s">
        <v>904</v>
      </c>
      <c r="E13" s="113">
        <v>40.4</v>
      </c>
      <c r="F13" s="113"/>
      <c r="G13" s="112" t="s">
        <v>620</v>
      </c>
      <c r="H13" s="112" t="s">
        <v>181</v>
      </c>
      <c r="I13" s="113"/>
      <c r="J13" s="114"/>
    </row>
    <row r="14" spans="1:10" ht="18.75" customHeight="1" thickBot="1">
      <c r="A14" s="27"/>
      <c r="B14" s="28"/>
      <c r="C14" s="28"/>
      <c r="D14" s="28"/>
      <c r="E14" s="28"/>
      <c r="F14" s="28"/>
      <c r="G14" s="106" t="s">
        <v>621</v>
      </c>
      <c r="H14" s="106" t="s">
        <v>901</v>
      </c>
      <c r="I14" s="28"/>
      <c r="J14" s="29"/>
    </row>
    <row r="15" spans="1:10" ht="15" customHeight="1">
      <c r="H15" s="109"/>
    </row>
    <row r="16" spans="1:10" ht="15" customHeight="1" thickBot="1">
      <c r="A16" s="25" t="s">
        <v>906</v>
      </c>
    </row>
    <row r="17" spans="1:10" ht="15" customHeight="1">
      <c r="A17" s="1500" t="s">
        <v>608</v>
      </c>
      <c r="B17" s="1507" t="s">
        <v>907</v>
      </c>
      <c r="C17" s="1376"/>
      <c r="D17" s="1507" t="s">
        <v>134</v>
      </c>
      <c r="E17" s="1376"/>
      <c r="F17" s="1502" t="s">
        <v>603</v>
      </c>
      <c r="G17" s="1502" t="s">
        <v>622</v>
      </c>
      <c r="H17" s="1504" t="s">
        <v>623</v>
      </c>
      <c r="I17" s="1504"/>
      <c r="J17" s="1505" t="s">
        <v>110</v>
      </c>
    </row>
    <row r="18" spans="1:10" ht="15" customHeight="1" thickBot="1">
      <c r="A18" s="1501"/>
      <c r="B18" s="1508"/>
      <c r="C18" s="1509"/>
      <c r="D18" s="1508"/>
      <c r="E18" s="1509"/>
      <c r="F18" s="1503"/>
      <c r="G18" s="1503"/>
      <c r="H18" s="1510"/>
      <c r="I18" s="1510"/>
      <c r="J18" s="1506"/>
    </row>
    <row r="19" spans="1:10" ht="15" customHeight="1" thickBot="1">
      <c r="A19" s="23" t="s">
        <v>423</v>
      </c>
      <c r="B19" s="1511" t="s">
        <v>423</v>
      </c>
      <c r="C19" s="1512"/>
      <c r="D19" s="1511" t="s">
        <v>423</v>
      </c>
      <c r="E19" s="1512"/>
      <c r="F19" s="24" t="s">
        <v>423</v>
      </c>
      <c r="G19" s="24" t="s">
        <v>423</v>
      </c>
      <c r="H19" s="1511" t="s">
        <v>423</v>
      </c>
      <c r="I19" s="1512"/>
      <c r="J19" s="108" t="s">
        <v>423</v>
      </c>
    </row>
    <row r="20" spans="1:10" ht="15" customHeight="1" thickBot="1">
      <c r="A20" s="25" t="s">
        <v>624</v>
      </c>
    </row>
    <row r="21" spans="1:10" ht="15" customHeight="1">
      <c r="A21" s="1500" t="s">
        <v>608</v>
      </c>
      <c r="B21" s="1507" t="s">
        <v>907</v>
      </c>
      <c r="C21" s="1376"/>
      <c r="D21" s="1507" t="s">
        <v>1150</v>
      </c>
      <c r="E21" s="1376"/>
      <c r="F21" s="1502" t="s">
        <v>603</v>
      </c>
      <c r="G21" s="1502" t="s">
        <v>1151</v>
      </c>
      <c r="H21" s="1504" t="s">
        <v>623</v>
      </c>
      <c r="I21" s="1504"/>
      <c r="J21" s="1505" t="s">
        <v>1152</v>
      </c>
    </row>
    <row r="22" spans="1:10" ht="15" customHeight="1" thickBot="1">
      <c r="A22" s="1501"/>
      <c r="B22" s="1508"/>
      <c r="C22" s="1509"/>
      <c r="D22" s="1508"/>
      <c r="E22" s="1509"/>
      <c r="F22" s="1503"/>
      <c r="G22" s="1503"/>
      <c r="H22" s="1510"/>
      <c r="I22" s="1510"/>
      <c r="J22" s="1506"/>
    </row>
    <row r="23" spans="1:10" ht="15" customHeight="1" thickBot="1">
      <c r="A23" s="23" t="s">
        <v>423</v>
      </c>
      <c r="B23" s="1511" t="s">
        <v>423</v>
      </c>
      <c r="C23" s="1512"/>
      <c r="D23" s="1511" t="s">
        <v>423</v>
      </c>
      <c r="E23" s="1512"/>
      <c r="F23" s="24" t="s">
        <v>423</v>
      </c>
      <c r="G23" s="24" t="s">
        <v>423</v>
      </c>
      <c r="H23" s="1511" t="s">
        <v>423</v>
      </c>
      <c r="I23" s="1512"/>
      <c r="J23" s="108" t="s">
        <v>423</v>
      </c>
    </row>
    <row r="24" spans="1:10" ht="15" customHeight="1" thickBot="1">
      <c r="A24" s="25" t="s">
        <v>908</v>
      </c>
    </row>
    <row r="25" spans="1:10" ht="15" customHeight="1">
      <c r="A25" s="1500" t="s">
        <v>608</v>
      </c>
      <c r="B25" s="1502" t="s">
        <v>907</v>
      </c>
      <c r="C25" s="1502" t="s">
        <v>615</v>
      </c>
      <c r="D25" s="1502" t="s">
        <v>909</v>
      </c>
      <c r="E25" s="1502" t="s">
        <v>910</v>
      </c>
      <c r="F25" s="1502" t="s">
        <v>528</v>
      </c>
      <c r="G25" s="1504" t="s">
        <v>1153</v>
      </c>
      <c r="H25" s="1504" t="s">
        <v>603</v>
      </c>
      <c r="I25" s="1502" t="s">
        <v>4</v>
      </c>
      <c r="J25" s="1505" t="s">
        <v>110</v>
      </c>
    </row>
    <row r="26" spans="1:10" ht="15" customHeight="1" thickBot="1">
      <c r="A26" s="1501"/>
      <c r="B26" s="1503"/>
      <c r="C26" s="1503"/>
      <c r="D26" s="1503"/>
      <c r="E26" s="1503"/>
      <c r="F26" s="1503"/>
      <c r="G26" s="1503"/>
      <c r="H26" s="1503"/>
      <c r="I26" s="1503"/>
      <c r="J26" s="1506"/>
    </row>
    <row r="27" spans="1:10" ht="15" customHeight="1" thickBot="1">
      <c r="A27" s="8" t="s">
        <v>423</v>
      </c>
      <c r="B27" s="10" t="s">
        <v>1154</v>
      </c>
      <c r="C27" s="10" t="s">
        <v>423</v>
      </c>
      <c r="D27" s="10" t="s">
        <v>423</v>
      </c>
      <c r="E27" s="10" t="s">
        <v>423</v>
      </c>
      <c r="F27" s="10" t="s">
        <v>423</v>
      </c>
      <c r="G27" s="10" t="s">
        <v>423</v>
      </c>
      <c r="H27" s="10" t="s">
        <v>423</v>
      </c>
      <c r="I27" s="10" t="s">
        <v>423</v>
      </c>
      <c r="J27" s="614" t="s">
        <v>423</v>
      </c>
    </row>
    <row r="28" spans="1:10" ht="15" customHeight="1" thickBot="1">
      <c r="A28" s="25" t="s">
        <v>911</v>
      </c>
    </row>
    <row r="29" spans="1:10" ht="15" customHeight="1">
      <c r="A29" s="1500" t="s">
        <v>608</v>
      </c>
      <c r="B29" s="1507" t="s">
        <v>912</v>
      </c>
      <c r="C29" s="1376"/>
      <c r="D29" s="1502" t="s">
        <v>625</v>
      </c>
      <c r="E29" s="1502" t="s">
        <v>913</v>
      </c>
      <c r="F29" s="1507" t="s">
        <v>626</v>
      </c>
      <c r="G29" s="1376"/>
      <c r="H29" s="1504" t="s">
        <v>914</v>
      </c>
      <c r="I29" s="1502" t="s">
        <v>915</v>
      </c>
      <c r="J29" s="1505" t="s">
        <v>110</v>
      </c>
    </row>
    <row r="30" spans="1:10" ht="15" customHeight="1" thickBot="1">
      <c r="A30" s="1501"/>
      <c r="B30" s="1508"/>
      <c r="C30" s="1509"/>
      <c r="D30" s="1503"/>
      <c r="E30" s="1503"/>
      <c r="F30" s="1508"/>
      <c r="G30" s="1509"/>
      <c r="H30" s="1503"/>
      <c r="I30" s="1503"/>
      <c r="J30" s="1506"/>
    </row>
    <row r="31" spans="1:10" ht="15" customHeight="1" thickBot="1">
      <c r="A31" s="8" t="s">
        <v>1154</v>
      </c>
      <c r="B31" s="1508" t="s">
        <v>423</v>
      </c>
      <c r="C31" s="1509"/>
      <c r="D31" s="10" t="s">
        <v>423</v>
      </c>
      <c r="E31" s="10" t="s">
        <v>423</v>
      </c>
      <c r="F31" s="1508" t="s">
        <v>423</v>
      </c>
      <c r="G31" s="1509"/>
      <c r="H31" s="10" t="s">
        <v>423</v>
      </c>
      <c r="I31" s="10" t="s">
        <v>423</v>
      </c>
      <c r="J31" s="614" t="s">
        <v>423</v>
      </c>
    </row>
  </sheetData>
  <mergeCells count="62">
    <mergeCell ref="I29:I30"/>
    <mergeCell ref="J29:J30"/>
    <mergeCell ref="B31:C31"/>
    <mergeCell ref="F31:G31"/>
    <mergeCell ref="G25:G26"/>
    <mergeCell ref="H25:H26"/>
    <mergeCell ref="I25:I26"/>
    <mergeCell ref="J25:J26"/>
    <mergeCell ref="H29:H30"/>
    <mergeCell ref="F25:F26"/>
    <mergeCell ref="A29:A30"/>
    <mergeCell ref="B29:C30"/>
    <mergeCell ref="D29:D30"/>
    <mergeCell ref="E29:E30"/>
    <mergeCell ref="F29:G30"/>
    <mergeCell ref="A25:A26"/>
    <mergeCell ref="B25:B26"/>
    <mergeCell ref="C25:C26"/>
    <mergeCell ref="D25:D26"/>
    <mergeCell ref="E25:E26"/>
    <mergeCell ref="H21:I22"/>
    <mergeCell ref="J21:J22"/>
    <mergeCell ref="B23:C23"/>
    <mergeCell ref="D23:E23"/>
    <mergeCell ref="H23:I23"/>
    <mergeCell ref="A21:A22"/>
    <mergeCell ref="B21:C22"/>
    <mergeCell ref="D21:E22"/>
    <mergeCell ref="F21:F22"/>
    <mergeCell ref="G21:G22"/>
    <mergeCell ref="H17:I18"/>
    <mergeCell ref="J17:J18"/>
    <mergeCell ref="B19:C19"/>
    <mergeCell ref="D19:E19"/>
    <mergeCell ref="H19:I19"/>
    <mergeCell ref="A17:A18"/>
    <mergeCell ref="B17:C18"/>
    <mergeCell ref="D17:E18"/>
    <mergeCell ref="F17:F18"/>
    <mergeCell ref="G17:G18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E1"/>
    <mergeCell ref="A2:J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15" type="noConversion"/>
  <printOptions horizontalCentered="1"/>
  <pageMargins left="0.6692913385826772" right="0.47244094488188981" top="0.6692913385826772" bottom="0.6692913385826772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72"/>
  <sheetViews>
    <sheetView topLeftCell="A7" zoomScale="115" zoomScaleNormal="115" workbookViewId="0">
      <selection activeCell="A12" sqref="A12:C13"/>
    </sheetView>
  </sheetViews>
  <sheetFormatPr defaultColWidth="8.88671875" defaultRowHeight="13.5"/>
  <cols>
    <col min="1" max="1" width="8.88671875" style="2"/>
    <col min="2" max="2" width="11.109375" style="2" customWidth="1"/>
    <col min="3" max="3" width="12.44140625" style="2" customWidth="1"/>
    <col min="4" max="4" width="10.21875" style="2" customWidth="1"/>
    <col min="5" max="5" width="12.88671875" style="759" customWidth="1"/>
    <col min="6" max="6" width="10.33203125" style="2" customWidth="1"/>
    <col min="7" max="7" width="11.33203125" style="2" customWidth="1"/>
    <col min="8" max="8" width="4.44140625" style="3" bestFit="1" customWidth="1"/>
    <col min="9" max="9" width="12.5546875" bestFit="1" customWidth="1"/>
    <col min="10" max="10" width="11" bestFit="1" customWidth="1"/>
  </cols>
  <sheetData>
    <row r="1" spans="1:9" ht="9.75" customHeight="1">
      <c r="A1" s="13"/>
    </row>
    <row r="2" spans="1:9" ht="24" customHeight="1">
      <c r="A2" s="1392" t="s">
        <v>405</v>
      </c>
      <c r="B2" s="1392"/>
      <c r="C2" s="1392"/>
      <c r="D2" s="1392"/>
      <c r="E2" s="1392"/>
      <c r="F2" s="1392"/>
      <c r="G2" s="1392"/>
      <c r="H2" s="1392"/>
    </row>
    <row r="3" spans="1:9" ht="12" customHeight="1">
      <c r="A3" s="1401" t="s">
        <v>2728</v>
      </c>
      <c r="B3" s="1401"/>
      <c r="C3" s="1401"/>
      <c r="D3" s="1401"/>
      <c r="E3" s="1401"/>
      <c r="F3" s="1401"/>
      <c r="G3" s="1401"/>
      <c r="H3" s="1401"/>
    </row>
    <row r="4" spans="1:9" s="763" customFormat="1" ht="12" customHeight="1" thickBot="1">
      <c r="A4" s="760" t="s">
        <v>406</v>
      </c>
      <c r="B4" s="761"/>
      <c r="C4" s="761"/>
      <c r="D4" s="761"/>
      <c r="E4" s="762"/>
      <c r="F4" s="761"/>
      <c r="G4" s="761"/>
      <c r="H4" s="761"/>
    </row>
    <row r="5" spans="1:9" s="764" customFormat="1" ht="12" customHeight="1">
      <c r="A5" s="1528" t="s">
        <v>410</v>
      </c>
      <c r="B5" s="1530" t="s">
        <v>411</v>
      </c>
      <c r="C5" s="1532" t="s">
        <v>412</v>
      </c>
      <c r="D5" s="1532"/>
      <c r="E5" s="1532"/>
      <c r="F5" s="1530" t="s">
        <v>413</v>
      </c>
      <c r="G5" s="1533" t="s">
        <v>407</v>
      </c>
      <c r="H5" s="1525" t="s">
        <v>110</v>
      </c>
    </row>
    <row r="6" spans="1:9" s="763" customFormat="1" ht="12" customHeight="1" thickBot="1">
      <c r="A6" s="1529"/>
      <c r="B6" s="1531"/>
      <c r="C6" s="765" t="s">
        <v>414</v>
      </c>
      <c r="D6" s="765" t="s">
        <v>415</v>
      </c>
      <c r="E6" s="766" t="s">
        <v>112</v>
      </c>
      <c r="F6" s="1531"/>
      <c r="G6" s="1534"/>
      <c r="H6" s="1526"/>
    </row>
    <row r="7" spans="1:9" s="763" customFormat="1" ht="13.5" customHeight="1">
      <c r="A7" s="767" t="s">
        <v>693</v>
      </c>
      <c r="B7" s="768">
        <v>39991210</v>
      </c>
      <c r="C7" s="1232">
        <v>145814695</v>
      </c>
      <c r="D7" s="768">
        <v>0</v>
      </c>
      <c r="E7" s="1233">
        <f>C7+D7</f>
        <v>145814695</v>
      </c>
      <c r="F7" s="769">
        <v>0</v>
      </c>
      <c r="G7" s="1234">
        <f>B7+E7-F7</f>
        <v>185805905</v>
      </c>
      <c r="H7" s="1235" t="s">
        <v>858</v>
      </c>
    </row>
    <row r="8" spans="1:9" s="763" customFormat="1" ht="13.5" customHeight="1" thickBot="1">
      <c r="A8" s="770" t="s">
        <v>11</v>
      </c>
      <c r="B8" s="771">
        <v>941829608</v>
      </c>
      <c r="C8" s="771">
        <v>3433229</v>
      </c>
      <c r="D8" s="771">
        <v>2195058</v>
      </c>
      <c r="E8" s="772">
        <f>C8+D8</f>
        <v>5628287</v>
      </c>
      <c r="F8" s="773">
        <v>6396304</v>
      </c>
      <c r="G8" s="1236">
        <f>B8+E8-F8</f>
        <v>941061591</v>
      </c>
      <c r="H8" s="1226" t="s">
        <v>858</v>
      </c>
    </row>
    <row r="9" spans="1:9" s="763" customFormat="1" ht="9.75" customHeight="1">
      <c r="A9" s="761"/>
      <c r="B9" s="761"/>
      <c r="C9" s="761"/>
      <c r="D9" s="761"/>
      <c r="E9" s="762"/>
      <c r="F9" s="761"/>
      <c r="G9" s="761"/>
      <c r="H9" s="761"/>
    </row>
    <row r="10" spans="1:9" s="763" customFormat="1" ht="12" customHeight="1">
      <c r="A10" s="760" t="s">
        <v>2730</v>
      </c>
      <c r="B10" s="761"/>
      <c r="C10" s="761"/>
      <c r="D10" s="761"/>
      <c r="E10" s="762"/>
      <c r="F10" s="761"/>
      <c r="G10" s="761"/>
      <c r="H10" s="761"/>
    </row>
    <row r="11" spans="1:9" s="763" customFormat="1" ht="10.5" customHeight="1" thickBot="1">
      <c r="A11" s="760"/>
      <c r="B11" s="761"/>
      <c r="C11" s="761"/>
      <c r="D11" s="761"/>
      <c r="E11" s="762"/>
      <c r="F11" s="761"/>
      <c r="G11" s="1527" t="s">
        <v>350</v>
      </c>
      <c r="H11" s="1527"/>
    </row>
    <row r="12" spans="1:9" s="763" customFormat="1" ht="12" customHeight="1">
      <c r="A12" s="1513" t="s">
        <v>141</v>
      </c>
      <c r="B12" s="1514"/>
      <c r="C12" s="1515"/>
      <c r="D12" s="1519" t="s">
        <v>142</v>
      </c>
      <c r="E12" s="1520"/>
      <c r="F12" s="1521"/>
      <c r="G12" s="1519" t="s">
        <v>110</v>
      </c>
      <c r="H12" s="1543"/>
    </row>
    <row r="13" spans="1:9" s="763" customFormat="1" ht="12" customHeight="1" thickBot="1">
      <c r="A13" s="1516"/>
      <c r="B13" s="1517"/>
      <c r="C13" s="1518"/>
      <c r="D13" s="1522"/>
      <c r="E13" s="1523"/>
      <c r="F13" s="1524"/>
      <c r="G13" s="1522"/>
      <c r="H13" s="1544"/>
    </row>
    <row r="14" spans="1:9" s="763" customFormat="1" ht="12" customHeight="1" thickBot="1">
      <c r="A14" s="774">
        <v>1</v>
      </c>
      <c r="B14" s="775"/>
      <c r="C14" s="776" t="s">
        <v>1083</v>
      </c>
      <c r="D14" s="1535">
        <v>6396304</v>
      </c>
      <c r="E14" s="1536"/>
      <c r="F14" s="1537"/>
      <c r="G14" s="1538" t="s">
        <v>857</v>
      </c>
      <c r="H14" s="1539"/>
    </row>
    <row r="15" spans="1:9" s="763" customFormat="1" ht="12" customHeight="1" thickTop="1" thickBot="1">
      <c r="A15" s="1540" t="s">
        <v>114</v>
      </c>
      <c r="B15" s="1541"/>
      <c r="C15" s="1542"/>
      <c r="D15" s="1545">
        <f>SUM(D14:F14)</f>
        <v>6396304</v>
      </c>
      <c r="E15" s="1545"/>
      <c r="F15" s="1545"/>
      <c r="G15" s="1545"/>
      <c r="H15" s="1546"/>
    </row>
    <row r="16" spans="1:9" s="763" customFormat="1" ht="9" customHeight="1">
      <c r="A16" s="760"/>
      <c r="B16" s="761"/>
      <c r="C16" s="761"/>
      <c r="D16" s="761"/>
      <c r="E16" s="762"/>
      <c r="F16" s="761"/>
      <c r="G16" s="761"/>
      <c r="H16" s="761"/>
      <c r="I16" s="764"/>
    </row>
    <row r="17" spans="1:8" s="763" customFormat="1" ht="12" customHeight="1">
      <c r="A17" s="760" t="s">
        <v>2731</v>
      </c>
      <c r="B17" s="761"/>
      <c r="C17" s="761"/>
      <c r="D17" s="761"/>
      <c r="E17" s="762"/>
      <c r="F17" s="761"/>
      <c r="G17" s="761"/>
      <c r="H17" s="761"/>
    </row>
    <row r="18" spans="1:8" s="763" customFormat="1" ht="10.5" customHeight="1" thickBot="1">
      <c r="A18" s="760"/>
      <c r="B18" s="761"/>
      <c r="C18" s="761"/>
      <c r="D18" s="761"/>
      <c r="E18" s="762"/>
      <c r="F18" s="761"/>
      <c r="G18" s="1527" t="s">
        <v>350</v>
      </c>
      <c r="H18" s="1527"/>
    </row>
    <row r="19" spans="1:8" s="763" customFormat="1" ht="12" customHeight="1">
      <c r="A19" s="1513" t="s">
        <v>141</v>
      </c>
      <c r="B19" s="1514"/>
      <c r="C19" s="1515"/>
      <c r="D19" s="1519" t="s">
        <v>409</v>
      </c>
      <c r="E19" s="1520"/>
      <c r="F19" s="1521"/>
      <c r="G19" s="1519" t="s">
        <v>110</v>
      </c>
      <c r="H19" s="1543"/>
    </row>
    <row r="20" spans="1:8" s="763" customFormat="1" ht="12" customHeight="1" thickBot="1">
      <c r="A20" s="1516"/>
      <c r="B20" s="1517"/>
      <c r="C20" s="1518"/>
      <c r="D20" s="1522"/>
      <c r="E20" s="1523"/>
      <c r="F20" s="1524"/>
      <c r="G20" s="1522"/>
      <c r="H20" s="1544"/>
    </row>
    <row r="21" spans="1:8" s="763" customFormat="1" ht="12" customHeight="1">
      <c r="A21" s="777">
        <v>1</v>
      </c>
      <c r="B21" s="778"/>
      <c r="C21" s="780" t="s">
        <v>143</v>
      </c>
      <c r="D21" s="781"/>
      <c r="E21" s="782">
        <v>4512310</v>
      </c>
      <c r="F21" s="783"/>
      <c r="G21" s="781"/>
      <c r="H21" s="784"/>
    </row>
    <row r="22" spans="1:8" s="763" customFormat="1" ht="12" customHeight="1">
      <c r="A22" s="777">
        <v>2</v>
      </c>
      <c r="B22" s="778"/>
      <c r="C22" s="779" t="s">
        <v>1066</v>
      </c>
      <c r="D22" s="781"/>
      <c r="E22" s="782">
        <v>4111200</v>
      </c>
      <c r="F22" s="783"/>
      <c r="G22" s="781"/>
      <c r="H22" s="784"/>
    </row>
    <row r="23" spans="1:8" s="763" customFormat="1" ht="12" customHeight="1">
      <c r="A23" s="777">
        <v>3</v>
      </c>
      <c r="B23" s="778"/>
      <c r="C23" s="780" t="s">
        <v>144</v>
      </c>
      <c r="D23" s="781"/>
      <c r="E23" s="782">
        <v>3880260</v>
      </c>
      <c r="F23" s="783"/>
      <c r="G23" s="781"/>
      <c r="H23" s="784"/>
    </row>
    <row r="24" spans="1:8" s="763" customFormat="1" ht="12" customHeight="1">
      <c r="A24" s="777">
        <v>4</v>
      </c>
      <c r="B24" s="778"/>
      <c r="C24" s="779" t="s">
        <v>145</v>
      </c>
      <c r="D24" s="781"/>
      <c r="E24" s="782">
        <v>2757720</v>
      </c>
      <c r="F24" s="783"/>
      <c r="G24" s="781"/>
      <c r="H24" s="784"/>
    </row>
    <row r="25" spans="1:8" s="763" customFormat="1" ht="12" customHeight="1">
      <c r="A25" s="777">
        <v>5</v>
      </c>
      <c r="B25" s="778"/>
      <c r="C25" s="785" t="s">
        <v>151</v>
      </c>
      <c r="D25" s="786"/>
      <c r="E25" s="787">
        <v>3299870</v>
      </c>
      <c r="F25" s="783"/>
      <c r="G25" s="781"/>
      <c r="H25" s="784"/>
    </row>
    <row r="26" spans="1:8" s="763" customFormat="1" ht="12" customHeight="1">
      <c r="A26" s="777">
        <v>6</v>
      </c>
      <c r="B26" s="778"/>
      <c r="C26" s="780" t="s">
        <v>146</v>
      </c>
      <c r="D26" s="781"/>
      <c r="E26" s="782">
        <v>4491840</v>
      </c>
      <c r="F26" s="783"/>
      <c r="G26" s="781"/>
      <c r="H26" s="784"/>
    </row>
    <row r="27" spans="1:8" s="763" customFormat="1" ht="12" customHeight="1">
      <c r="A27" s="777">
        <v>7</v>
      </c>
      <c r="B27" s="778"/>
      <c r="C27" s="788" t="s">
        <v>147</v>
      </c>
      <c r="D27" s="781"/>
      <c r="E27" s="782">
        <v>4554990</v>
      </c>
      <c r="F27" s="783"/>
      <c r="G27" s="781"/>
      <c r="H27" s="784"/>
    </row>
    <row r="28" spans="1:8" s="763" customFormat="1" ht="12" customHeight="1">
      <c r="A28" s="777">
        <v>8</v>
      </c>
      <c r="B28" s="778"/>
      <c r="C28" s="779" t="s">
        <v>148</v>
      </c>
      <c r="D28" s="781"/>
      <c r="E28" s="782">
        <v>4228370</v>
      </c>
      <c r="F28" s="783"/>
      <c r="G28" s="781"/>
      <c r="H28" s="784"/>
    </row>
    <row r="29" spans="1:8" s="763" customFormat="1" ht="12" customHeight="1">
      <c r="A29" s="777">
        <v>9</v>
      </c>
      <c r="B29" s="778"/>
      <c r="C29" s="780" t="s">
        <v>68</v>
      </c>
      <c r="D29" s="781"/>
      <c r="E29" s="782">
        <v>3137860</v>
      </c>
      <c r="F29" s="783"/>
      <c r="G29" s="781"/>
      <c r="H29" s="784"/>
    </row>
    <row r="30" spans="1:8" s="763" customFormat="1" ht="12" customHeight="1">
      <c r="A30" s="777">
        <v>10</v>
      </c>
      <c r="B30" s="778"/>
      <c r="C30" s="779" t="s">
        <v>63</v>
      </c>
      <c r="D30" s="781"/>
      <c r="E30" s="782">
        <v>3965750</v>
      </c>
      <c r="F30" s="783"/>
      <c r="G30" s="781"/>
      <c r="H30" s="784"/>
    </row>
    <row r="31" spans="1:8" s="763" customFormat="1" ht="12" customHeight="1">
      <c r="A31" s="777">
        <v>11</v>
      </c>
      <c r="B31" s="778"/>
      <c r="C31" s="779" t="s">
        <v>70</v>
      </c>
      <c r="D31" s="781"/>
      <c r="E31" s="782">
        <v>4062820</v>
      </c>
      <c r="F31" s="783"/>
      <c r="G31" s="781"/>
      <c r="H31" s="784"/>
    </row>
    <row r="32" spans="1:8" s="763" customFormat="1" ht="12" customHeight="1">
      <c r="A32" s="777">
        <v>12</v>
      </c>
      <c r="B32" s="778"/>
      <c r="C32" s="779" t="s">
        <v>1067</v>
      </c>
      <c r="D32" s="781"/>
      <c r="E32" s="782">
        <v>5278510</v>
      </c>
      <c r="F32" s="783"/>
      <c r="G32" s="781"/>
      <c r="H32" s="784"/>
    </row>
    <row r="33" spans="1:8" s="763" customFormat="1" ht="12" customHeight="1">
      <c r="A33" s="777">
        <v>13</v>
      </c>
      <c r="B33" s="778"/>
      <c r="C33" s="779" t="s">
        <v>149</v>
      </c>
      <c r="D33" s="781"/>
      <c r="E33" s="782">
        <v>3872680</v>
      </c>
      <c r="F33" s="783"/>
      <c r="G33" s="781"/>
      <c r="H33" s="784"/>
    </row>
    <row r="34" spans="1:8" s="763" customFormat="1" ht="12" customHeight="1">
      <c r="A34" s="777">
        <v>14</v>
      </c>
      <c r="B34" s="778"/>
      <c r="C34" s="789" t="s">
        <v>876</v>
      </c>
      <c r="D34" s="781"/>
      <c r="E34" s="782">
        <v>4685070</v>
      </c>
      <c r="F34" s="783"/>
      <c r="G34" s="781"/>
      <c r="H34" s="784"/>
    </row>
    <row r="35" spans="1:8" s="763" customFormat="1" ht="12" customHeight="1">
      <c r="A35" s="777">
        <v>15</v>
      </c>
      <c r="B35" s="778"/>
      <c r="C35" s="789" t="s">
        <v>150</v>
      </c>
      <c r="D35" s="781"/>
      <c r="E35" s="782">
        <v>4114240</v>
      </c>
      <c r="F35" s="783"/>
      <c r="G35" s="781"/>
      <c r="H35" s="784"/>
    </row>
    <row r="36" spans="1:8" s="763" customFormat="1" ht="12" customHeight="1">
      <c r="A36" s="777">
        <v>16</v>
      </c>
      <c r="B36" s="778"/>
      <c r="C36" s="779" t="s">
        <v>69</v>
      </c>
      <c r="D36" s="781"/>
      <c r="E36" s="782">
        <v>5951020</v>
      </c>
      <c r="F36" s="783"/>
      <c r="G36" s="781"/>
      <c r="H36" s="784"/>
    </row>
    <row r="37" spans="1:8" s="763" customFormat="1" ht="12" customHeight="1">
      <c r="A37" s="777">
        <v>17</v>
      </c>
      <c r="B37" s="778"/>
      <c r="C37" s="790" t="s">
        <v>1068</v>
      </c>
      <c r="D37" s="781"/>
      <c r="E37" s="782">
        <v>2734500</v>
      </c>
      <c r="F37" s="783"/>
      <c r="G37" s="781"/>
      <c r="H37" s="784"/>
    </row>
    <row r="38" spans="1:8" s="763" customFormat="1" ht="12" customHeight="1">
      <c r="A38" s="777">
        <v>18</v>
      </c>
      <c r="B38" s="778"/>
      <c r="C38" s="779" t="s">
        <v>1069</v>
      </c>
      <c r="D38" s="791"/>
      <c r="E38" s="782">
        <v>2735110</v>
      </c>
      <c r="F38" s="783"/>
      <c r="G38" s="781"/>
      <c r="H38" s="784"/>
    </row>
    <row r="39" spans="1:8" s="763" customFormat="1" ht="12" customHeight="1">
      <c r="A39" s="777">
        <v>19</v>
      </c>
      <c r="B39" s="778"/>
      <c r="C39" s="792" t="s">
        <v>1070</v>
      </c>
      <c r="D39" s="781"/>
      <c r="E39" s="782">
        <v>2662770</v>
      </c>
      <c r="F39" s="783"/>
      <c r="G39" s="781"/>
      <c r="H39" s="784"/>
    </row>
    <row r="40" spans="1:8" s="763" customFormat="1" ht="12" customHeight="1">
      <c r="A40" s="777">
        <v>20</v>
      </c>
      <c r="B40" s="778"/>
      <c r="C40" s="794" t="s">
        <v>877</v>
      </c>
      <c r="D40" s="793"/>
      <c r="E40" s="782">
        <v>2620170</v>
      </c>
      <c r="F40" s="783"/>
      <c r="G40" s="781"/>
      <c r="H40" s="784"/>
    </row>
    <row r="41" spans="1:8" s="763" customFormat="1" ht="12" customHeight="1">
      <c r="A41" s="777">
        <v>21</v>
      </c>
      <c r="B41" s="778"/>
      <c r="C41" s="780" t="s">
        <v>879</v>
      </c>
      <c r="D41" s="793"/>
      <c r="E41" s="782">
        <v>2533790</v>
      </c>
      <c r="F41" s="783"/>
      <c r="G41" s="781"/>
      <c r="H41" s="784"/>
    </row>
    <row r="42" spans="1:8" s="763" customFormat="1" ht="12" customHeight="1">
      <c r="A42" s="777">
        <v>22</v>
      </c>
      <c r="B42" s="778"/>
      <c r="C42" s="780" t="s">
        <v>875</v>
      </c>
      <c r="D42" s="781"/>
      <c r="E42" s="782">
        <v>3021920</v>
      </c>
      <c r="F42" s="783"/>
      <c r="G42" s="781"/>
      <c r="H42" s="784"/>
    </row>
    <row r="43" spans="1:8" s="763" customFormat="1" ht="12" customHeight="1">
      <c r="A43" s="777">
        <v>23</v>
      </c>
      <c r="B43" s="778"/>
      <c r="C43" s="780" t="s">
        <v>2761</v>
      </c>
      <c r="D43" s="781"/>
      <c r="E43" s="782">
        <v>2400600</v>
      </c>
      <c r="F43" s="783"/>
      <c r="G43" s="781"/>
      <c r="H43" s="784"/>
    </row>
    <row r="44" spans="1:8" s="763" customFormat="1" ht="12" customHeight="1">
      <c r="A44" s="777">
        <v>24</v>
      </c>
      <c r="B44" s="778"/>
      <c r="C44" s="780" t="s">
        <v>2762</v>
      </c>
      <c r="D44" s="781"/>
      <c r="E44" s="782">
        <v>2192570</v>
      </c>
      <c r="F44" s="783"/>
      <c r="G44" s="781"/>
      <c r="H44" s="784"/>
    </row>
    <row r="45" spans="1:8" s="763" customFormat="1" ht="12" customHeight="1">
      <c r="A45" s="777">
        <v>25</v>
      </c>
      <c r="B45" s="778"/>
      <c r="C45" s="780" t="s">
        <v>2763</v>
      </c>
      <c r="D45" s="781"/>
      <c r="E45" s="782">
        <v>343550</v>
      </c>
      <c r="F45" s="783"/>
      <c r="G45" s="781"/>
      <c r="H45" s="784"/>
    </row>
    <row r="46" spans="1:8" s="763" customFormat="1" ht="12" customHeight="1">
      <c r="A46" s="777">
        <v>26</v>
      </c>
      <c r="B46" s="778"/>
      <c r="C46" s="795" t="s">
        <v>878</v>
      </c>
      <c r="D46" s="796"/>
      <c r="E46" s="782">
        <v>1285130</v>
      </c>
      <c r="F46" s="783"/>
      <c r="G46" s="781"/>
      <c r="H46" s="784"/>
    </row>
    <row r="47" spans="1:8" s="763" customFormat="1" ht="12" customHeight="1">
      <c r="A47" s="777">
        <v>27</v>
      </c>
      <c r="B47" s="778"/>
      <c r="C47" s="795" t="s">
        <v>934</v>
      </c>
      <c r="D47" s="796"/>
      <c r="E47" s="782">
        <v>1285130</v>
      </c>
      <c r="F47" s="783"/>
      <c r="G47" s="781"/>
      <c r="H47" s="784"/>
    </row>
    <row r="48" spans="1:8" s="763" customFormat="1" ht="12" customHeight="1">
      <c r="A48" s="777">
        <v>28</v>
      </c>
      <c r="B48" s="778"/>
      <c r="C48" s="795" t="s">
        <v>873</v>
      </c>
      <c r="D48" s="796"/>
      <c r="E48" s="782">
        <v>1285130</v>
      </c>
      <c r="F48" s="779"/>
      <c r="G48" s="795"/>
      <c r="H48" s="797"/>
    </row>
    <row r="49" spans="1:8" s="763" customFormat="1" ht="12" customHeight="1">
      <c r="A49" s="777">
        <v>29</v>
      </c>
      <c r="B49" s="778"/>
      <c r="C49" s="795" t="s">
        <v>935</v>
      </c>
      <c r="D49" s="796"/>
      <c r="E49" s="782">
        <v>1285130</v>
      </c>
      <c r="F49" s="779"/>
      <c r="G49" s="795"/>
      <c r="H49" s="797"/>
    </row>
    <row r="50" spans="1:8" s="763" customFormat="1" ht="12" customHeight="1">
      <c r="A50" s="777">
        <v>30</v>
      </c>
      <c r="B50" s="778"/>
      <c r="C50" s="795" t="s">
        <v>936</v>
      </c>
      <c r="D50" s="796"/>
      <c r="E50" s="782">
        <v>1285130</v>
      </c>
      <c r="F50" s="779"/>
      <c r="G50" s="795"/>
      <c r="H50" s="797"/>
    </row>
    <row r="51" spans="1:8" s="763" customFormat="1" ht="12" customHeight="1">
      <c r="A51" s="777">
        <v>31</v>
      </c>
      <c r="B51" s="778"/>
      <c r="C51" s="795" t="s">
        <v>937</v>
      </c>
      <c r="D51" s="796"/>
      <c r="E51" s="782">
        <v>1285130</v>
      </c>
      <c r="F51" s="779"/>
      <c r="G51" s="795"/>
      <c r="H51" s="797"/>
    </row>
    <row r="52" spans="1:8" s="763" customFormat="1" ht="12" customHeight="1">
      <c r="A52" s="777">
        <v>32</v>
      </c>
      <c r="B52" s="778"/>
      <c r="C52" s="795" t="s">
        <v>938</v>
      </c>
      <c r="D52" s="796"/>
      <c r="E52" s="782">
        <v>1285130</v>
      </c>
      <c r="F52" s="779"/>
      <c r="G52" s="795"/>
      <c r="H52" s="797"/>
    </row>
    <row r="53" spans="1:8" s="763" customFormat="1" ht="12" customHeight="1">
      <c r="A53" s="777">
        <v>33</v>
      </c>
      <c r="B53" s="778"/>
      <c r="C53" s="795" t="s">
        <v>939</v>
      </c>
      <c r="D53" s="796"/>
      <c r="E53" s="782">
        <v>1285130</v>
      </c>
      <c r="F53" s="779"/>
      <c r="G53" s="795"/>
      <c r="H53" s="797"/>
    </row>
    <row r="54" spans="1:8" s="763" customFormat="1" ht="12" customHeight="1">
      <c r="A54" s="777">
        <v>34</v>
      </c>
      <c r="B54" s="778"/>
      <c r="C54" s="789" t="s">
        <v>484</v>
      </c>
      <c r="D54" s="781"/>
      <c r="E54" s="782">
        <v>47384165</v>
      </c>
      <c r="F54" s="779"/>
      <c r="G54" s="795"/>
      <c r="H54" s="797"/>
    </row>
    <row r="55" spans="1:8" s="763" customFormat="1" ht="12" customHeight="1">
      <c r="A55" s="1547" t="s">
        <v>7</v>
      </c>
      <c r="B55" s="1548"/>
      <c r="C55" s="1548"/>
      <c r="D55" s="1563">
        <f>SUM(E21:E54)</f>
        <v>145814695</v>
      </c>
      <c r="E55" s="1564"/>
      <c r="F55" s="1565"/>
      <c r="G55" s="795"/>
      <c r="H55" s="797"/>
    </row>
    <row r="56" spans="1:8" s="763" customFormat="1" ht="12" customHeight="1">
      <c r="A56" s="777">
        <v>35</v>
      </c>
      <c r="B56" s="778"/>
      <c r="C56" s="780" t="s">
        <v>1071</v>
      </c>
      <c r="D56" s="781"/>
      <c r="E56" s="782">
        <v>3433229</v>
      </c>
      <c r="F56" s="783"/>
      <c r="G56" s="781"/>
      <c r="H56" s="784"/>
    </row>
    <row r="57" spans="1:8" s="763" customFormat="1" ht="12" customHeight="1">
      <c r="A57" s="1547" t="s">
        <v>859</v>
      </c>
      <c r="B57" s="1548"/>
      <c r="C57" s="1548"/>
      <c r="D57" s="1563">
        <f>E56</f>
        <v>3433229</v>
      </c>
      <c r="E57" s="1564"/>
      <c r="F57" s="1565"/>
      <c r="G57" s="795"/>
      <c r="H57" s="797"/>
    </row>
    <row r="58" spans="1:8" s="763" customFormat="1" ht="12" customHeight="1" thickBot="1">
      <c r="A58" s="1553" t="s">
        <v>860</v>
      </c>
      <c r="B58" s="1554"/>
      <c r="C58" s="1554"/>
      <c r="D58" s="1566">
        <f>D57+D55</f>
        <v>149247924</v>
      </c>
      <c r="E58" s="1567"/>
      <c r="F58" s="1568"/>
      <c r="G58" s="798"/>
      <c r="H58" s="799"/>
    </row>
    <row r="59" spans="1:8" s="763" customFormat="1" ht="12" customHeight="1">
      <c r="A59" s="760" t="s">
        <v>486</v>
      </c>
      <c r="B59" s="761"/>
      <c r="C59" s="761"/>
      <c r="D59" s="761"/>
      <c r="E59" s="762"/>
      <c r="F59" s="761"/>
      <c r="G59" s="761"/>
      <c r="H59" s="761"/>
    </row>
    <row r="60" spans="1:8" ht="7.5" customHeight="1"/>
    <row r="61" spans="1:8" ht="7.5" customHeight="1"/>
    <row r="62" spans="1:8" ht="7.5" customHeight="1"/>
    <row r="63" spans="1:8" ht="7.5" customHeight="1"/>
    <row r="64" spans="1:8" s="66" customFormat="1" ht="12" customHeight="1">
      <c r="A64" s="100" t="s">
        <v>2729</v>
      </c>
      <c r="B64" s="98"/>
      <c r="C64" s="98"/>
      <c r="D64" s="98"/>
      <c r="E64" s="800"/>
      <c r="F64" s="98"/>
      <c r="G64" s="98"/>
      <c r="H64" s="101"/>
    </row>
    <row r="65" spans="1:8" ht="10.5" customHeight="1" thickBot="1">
      <c r="A65" s="801"/>
      <c r="G65" s="1562" t="s">
        <v>487</v>
      </c>
      <c r="H65" s="1562"/>
    </row>
    <row r="66" spans="1:8" ht="12.75" customHeight="1">
      <c r="A66" s="1555" t="s">
        <v>488</v>
      </c>
      <c r="B66" s="1557" t="s">
        <v>489</v>
      </c>
      <c r="C66" s="1558"/>
      <c r="D66" s="1504" t="s">
        <v>490</v>
      </c>
      <c r="E66" s="1557" t="s">
        <v>491</v>
      </c>
      <c r="F66" s="1558"/>
      <c r="G66" s="1507" t="s">
        <v>492</v>
      </c>
      <c r="H66" s="1551"/>
    </row>
    <row r="67" spans="1:8" ht="12.75" customHeight="1" thickBot="1">
      <c r="A67" s="1556"/>
      <c r="B67" s="1559"/>
      <c r="C67" s="1560"/>
      <c r="D67" s="1510"/>
      <c r="E67" s="1559"/>
      <c r="F67" s="1560"/>
      <c r="G67" s="1508"/>
      <c r="H67" s="1552"/>
    </row>
    <row r="68" spans="1:8" ht="12" customHeight="1" thickBot="1">
      <c r="A68" s="22" t="s">
        <v>485</v>
      </c>
      <c r="B68" s="1549" t="s">
        <v>493</v>
      </c>
      <c r="C68" s="1550"/>
      <c r="D68" s="612" t="s">
        <v>493</v>
      </c>
      <c r="E68" s="1549" t="s">
        <v>493</v>
      </c>
      <c r="F68" s="1550"/>
      <c r="G68" s="1549" t="s">
        <v>493</v>
      </c>
      <c r="H68" s="1561"/>
    </row>
    <row r="69" spans="1:8" ht="12.75" customHeight="1"/>
    <row r="70" spans="1:8" ht="12.75" customHeight="1"/>
    <row r="71" spans="1:8" ht="12.75" customHeight="1"/>
    <row r="72" spans="1:8" ht="12.75" customHeight="1">
      <c r="E72" s="99"/>
    </row>
  </sheetData>
  <mergeCells count="36">
    <mergeCell ref="A55:C55"/>
    <mergeCell ref="B68:C68"/>
    <mergeCell ref="E68:F68"/>
    <mergeCell ref="G66:H67"/>
    <mergeCell ref="A57:C57"/>
    <mergeCell ref="A58:C58"/>
    <mergeCell ref="A66:A67"/>
    <mergeCell ref="B66:C67"/>
    <mergeCell ref="E66:F67"/>
    <mergeCell ref="G68:H68"/>
    <mergeCell ref="G65:H65"/>
    <mergeCell ref="D57:F57"/>
    <mergeCell ref="D58:F58"/>
    <mergeCell ref="D66:D67"/>
    <mergeCell ref="D55:F55"/>
    <mergeCell ref="G12:H13"/>
    <mergeCell ref="G19:H20"/>
    <mergeCell ref="D15:F15"/>
    <mergeCell ref="G15:H15"/>
    <mergeCell ref="G18:H18"/>
    <mergeCell ref="A2:H2"/>
    <mergeCell ref="A3:H3"/>
    <mergeCell ref="A19:C20"/>
    <mergeCell ref="D19:F20"/>
    <mergeCell ref="H5:H6"/>
    <mergeCell ref="G11:H11"/>
    <mergeCell ref="A12:C13"/>
    <mergeCell ref="D12:F13"/>
    <mergeCell ref="A5:A6"/>
    <mergeCell ref="B5:B6"/>
    <mergeCell ref="C5:E5"/>
    <mergeCell ref="G5:G6"/>
    <mergeCell ref="D14:F14"/>
    <mergeCell ref="G14:H14"/>
    <mergeCell ref="A15:C15"/>
    <mergeCell ref="F5:F6"/>
  </mergeCells>
  <phoneticPr fontId="15" type="noConversion"/>
  <printOptions horizontalCentered="1"/>
  <pageMargins left="0.28000000000000003" right="0.31" top="0.27559055118110237" bottom="0.23622047244094491" header="7.874015748031496E-2" footer="0.39370078740157483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17</vt:i4>
      </vt:variant>
    </vt:vector>
  </HeadingPairs>
  <TitlesOfParts>
    <vt:vector size="42" baseType="lpstr">
      <vt:lpstr>21년 사업실적총괄표</vt:lpstr>
      <vt:lpstr>원단위 총괄(연계)</vt:lpstr>
      <vt:lpstr>천단위 총괄(연계)</vt:lpstr>
      <vt:lpstr>천단위세입</vt:lpstr>
      <vt:lpstr>천단위세출</vt:lpstr>
      <vt:lpstr>직원보수일람표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9-1</vt:lpstr>
      <vt:lpstr>9-2</vt:lpstr>
      <vt:lpstr>9-3</vt:lpstr>
      <vt:lpstr>10</vt:lpstr>
      <vt:lpstr>11</vt:lpstr>
      <vt:lpstr>12</vt:lpstr>
      <vt:lpstr>13</vt:lpstr>
      <vt:lpstr>14</vt:lpstr>
      <vt:lpstr>15</vt:lpstr>
      <vt:lpstr>16</vt:lpstr>
      <vt:lpstr>'9'!Print_Area</vt:lpstr>
      <vt:lpstr>'9-2'!Print_Area</vt:lpstr>
      <vt:lpstr>'9-3'!Print_Area</vt:lpstr>
      <vt:lpstr>천단위세입!Print_Area</vt:lpstr>
      <vt:lpstr>천단위세출!Print_Area</vt:lpstr>
      <vt:lpstr>'2'!Print_Titles</vt:lpstr>
      <vt:lpstr>'21년 사업실적총괄표'!Print_Titles</vt:lpstr>
      <vt:lpstr>'9'!Print_Titles</vt:lpstr>
      <vt:lpstr>'9-1'!Print_Titles</vt:lpstr>
      <vt:lpstr>'9-2'!Print_Titles</vt:lpstr>
      <vt:lpstr>'9-3'!Print_Titles</vt:lpstr>
      <vt:lpstr>'원단위 총괄(연계)'!Print_Titles</vt:lpstr>
      <vt:lpstr>직원보수일람표!Print_Titles</vt:lpstr>
      <vt:lpstr>'천단위 총괄(연계)'!Print_Titles</vt:lpstr>
      <vt:lpstr>천단위세입!Print_Titles</vt:lpstr>
      <vt:lpstr>천단위세출!Print_Titles</vt:lpstr>
      <vt:lpstr>'21년 사업실적총괄표'!Z_D361D450_8B06_4D57_B509_1E374EDE63CA_.wvu.PrintTitles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박진주</dc:creator>
  <cp:lastModifiedBy>pc</cp:lastModifiedBy>
  <cp:lastPrinted>2022-03-11T08:35:51Z</cp:lastPrinted>
  <dcterms:created xsi:type="dcterms:W3CDTF">2006-01-03T05:42:24Z</dcterms:created>
  <dcterms:modified xsi:type="dcterms:W3CDTF">2024-12-15T03:08:08Z</dcterms:modified>
</cp:coreProperties>
</file>